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P:\ENERJISA\CFO\Investor Relations\4. Presentations\8. Earnings Presentation\2024\11Mar\Fact Sheet\"/>
    </mc:Choice>
  </mc:AlternateContent>
  <xr:revisionPtr revIDLastSave="0" documentId="13_ncr:1_{B3AF8264-1483-4763-9E64-6BAE35917346}" xr6:coauthVersionLast="47" xr6:coauthVersionMax="47" xr10:uidLastSave="{00000000-0000-0000-0000-000000000000}"/>
  <bookViews>
    <workbookView xWindow="-120" yWindow="-120" windowWidth="29040" windowHeight="15990" xr2:uid="{8C48764C-A209-4DD3-BA79-9AE31609C717}"/>
  </bookViews>
  <sheets>
    <sheet name="Konsolide" sheetId="1" r:id="rId1"/>
    <sheet name="Perakende &amp; Müşteri Çözümleri" sheetId="2" r:id="rId2"/>
    <sheet name="Dağıtım" sheetId="3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___new2" hidden="1">0</definedName>
    <definedName name="__123Graph_A" localSheetId="0" hidden="1">[1]TABLO!#REF!</definedName>
    <definedName name="__123Graph_A" localSheetId="1" hidden="1">[1]TABLO!#REF!</definedName>
    <definedName name="__123Graph_ARISK" localSheetId="0" hidden="1">#REF!</definedName>
    <definedName name="__123Graph_ARISK" localSheetId="1" hidden="1">#REF!</definedName>
    <definedName name="__123Graph_B" localSheetId="0" hidden="1">[2]FONKON2005!#REF!</definedName>
    <definedName name="__123Graph_B" localSheetId="1" hidden="1">[2]FONKON2005!#REF!</definedName>
    <definedName name="__123Graph_BRISK" localSheetId="0" hidden="1">#REF!</definedName>
    <definedName name="__123Graph_BRISK" localSheetId="1" hidden="1">#REF!</definedName>
    <definedName name="__123Graph_C" localSheetId="0" hidden="1">[2]FONKON2005!#REF!</definedName>
    <definedName name="__123Graph_C" localSheetId="1" hidden="1">[2]FONKON2005!#REF!</definedName>
    <definedName name="__123Graph_D" localSheetId="0" hidden="1">[2]FONKON2005!#REF!</definedName>
    <definedName name="__123Graph_D" localSheetId="1" hidden="1">[2]FONKON2005!#REF!</definedName>
    <definedName name="__123Graph_E" localSheetId="0" hidden="1">[2]FONKON2005!#REF!</definedName>
    <definedName name="__123Graph_E" localSheetId="1" hidden="1">[2]FONKON2005!#REF!</definedName>
    <definedName name="__123Graph_F" localSheetId="0" hidden="1">[2]FONKON2005!#REF!</definedName>
    <definedName name="__123Graph_F" localSheetId="1" hidden="1">[2]FONKON2005!#REF!</definedName>
    <definedName name="__123Graph_X" localSheetId="0" hidden="1">[2]FONKON2005!#REF!</definedName>
    <definedName name="__123Graph_X" localSheetId="1" hidden="1">[2]FONKON2005!#REF!</definedName>
    <definedName name="__new2" hidden="1">0</definedName>
    <definedName name="_1_________________________0_S" localSheetId="0" hidden="1">[3]SEMANAIS!#REF!</definedName>
    <definedName name="_1_________________________0_S" localSheetId="1" hidden="1">[3]SEMANAIS!#REF!</definedName>
    <definedName name="_10____0_S" localSheetId="0" hidden="1">[3]SEMANAIS!#REF!</definedName>
    <definedName name="_10____0_S" localSheetId="1" hidden="1">[3]SEMANAIS!#REF!</definedName>
    <definedName name="_11___0_S" localSheetId="0" hidden="1">[3]SEMANAIS!#REF!</definedName>
    <definedName name="_11___0_S" localSheetId="1" hidden="1">[3]SEMANAIS!#REF!</definedName>
    <definedName name="_12_0_S" localSheetId="0" hidden="1">[3]SEMANAIS!#REF!</definedName>
    <definedName name="_12_0_S" localSheetId="1" hidden="1">[3]SEMANAIS!#REF!</definedName>
    <definedName name="_2________________________0_S" localSheetId="0" hidden="1">[3]SEMANAIS!#REF!</definedName>
    <definedName name="_2________________________0_S" localSheetId="1" hidden="1">[3]SEMANAIS!#REF!</definedName>
    <definedName name="_2S" localSheetId="0" hidden="1">[3]SEMANAIS!#REF!</definedName>
    <definedName name="_2S" localSheetId="1" hidden="1">[3]SEMANAIS!#REF!</definedName>
    <definedName name="_3_______________________0_S" localSheetId="0" hidden="1">[3]SEMANAIS!#REF!</definedName>
    <definedName name="_3_______________________0_S" localSheetId="1" hidden="1">[3]SEMANAIS!#REF!</definedName>
    <definedName name="_4______________________0_S" localSheetId="0" hidden="1">[3]SEMANAIS!#REF!</definedName>
    <definedName name="_4______________________0_S" localSheetId="1" hidden="1">[3]SEMANAIS!#REF!</definedName>
    <definedName name="_5_____________________0_S" localSheetId="0" hidden="1">[3]SEMANAIS!#REF!</definedName>
    <definedName name="_5_____________________0_S" localSheetId="1" hidden="1">[3]SEMANAIS!#REF!</definedName>
    <definedName name="_6____________________0_S" localSheetId="0" hidden="1">[3]SEMANAIS!#REF!</definedName>
    <definedName name="_6____________________0_S" localSheetId="1" hidden="1">[3]SEMANAIS!#REF!</definedName>
    <definedName name="_7___________________0_S" localSheetId="0" hidden="1">[3]SEMANAIS!#REF!</definedName>
    <definedName name="_7___________________0_S" localSheetId="1" hidden="1">[3]SEMANAIS!#REF!</definedName>
    <definedName name="_8__________________0_S" localSheetId="0" hidden="1">[3]SEMANAIS!#REF!</definedName>
    <definedName name="_8__________________0_S" localSheetId="1" hidden="1">[3]SEMANAIS!#REF!</definedName>
    <definedName name="_9_____0_S" localSheetId="0" hidden="1">[3]SEMANAIS!#REF!</definedName>
    <definedName name="_9_____0_S" localSheetId="1" hidden="1">[3]SEMANAIS!#REF!</definedName>
    <definedName name="_AtRisk_FitDataRange_FIT_40D80_80F43" localSheetId="0" hidden="1">[4]RD_Hydro_RunOfRiver!#REF!</definedName>
    <definedName name="_AtRisk_FitDataRange_FIT_40D80_80F43" localSheetId="1" hidden="1">[4]RD_Hydro_RunOfRiver!#REF!</definedName>
    <definedName name="_AtRisk_FitDataRange_FIT_7BE51_C172" localSheetId="0" hidden="1">#REF!</definedName>
    <definedName name="_AtRisk_FitDataRange_FIT_7BE51_C172" localSheetId="1" hidden="1">#REF!</definedName>
    <definedName name="_AtRisk_FitDataRange_FIT_A9C82_40FC4" localSheetId="0" hidden="1">#REF!</definedName>
    <definedName name="_AtRisk_FitDataRange_FIT_A9C82_40FC4" localSheetId="1" hidden="1">#REF!</definedName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RandomNumberGenerator" hidden="1">0</definedName>
    <definedName name="_AtRisk_SimSetting_ReportsList" hidden="1">0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Behavior" hidden="1">1</definedName>
    <definedName name="_AtRisk_SimSetting_StdRecalcWithoutRiskStatic" hidden="1">0</definedName>
    <definedName name="_AtRisk_SimSetting_StdRecalcWithoutRiskStaticPercentile" hidden="1">0.95</definedName>
    <definedName name="_Dist_Bin" localSheetId="0" hidden="1">#REF!</definedName>
    <definedName name="_Dist_Bin" localSheetId="1" hidden="1">#REF!</definedName>
    <definedName name="_Dist_Values" localSheetId="0" hidden="1">#REF!</definedName>
    <definedName name="_Dist_Values" localSheetId="1" hidden="1">#REF!</definedName>
    <definedName name="_Fill" localSheetId="0" hidden="1">#REF!</definedName>
    <definedName name="_Fill" localSheetId="1" hidden="1">#REF!</definedName>
    <definedName name="_xlnm._FilterDatabase" hidden="1">[5]INVESTISSEMENTS!$A$2:$L$113</definedName>
    <definedName name="_Key1" localSheetId="0" hidden="1">#REF!</definedName>
    <definedName name="_Key1" localSheetId="1" hidden="1">#REF!</definedName>
    <definedName name="_Key2" localSheetId="0" hidden="1">#REF!</definedName>
    <definedName name="_Key2" localSheetId="1" hidden="1">#REF!</definedName>
    <definedName name="_new2" hidden="1">0</definedName>
    <definedName name="_Order1" hidden="1">0</definedName>
    <definedName name="_Order2" hidden="1">0</definedName>
    <definedName name="_q1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_q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_qq1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_qq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_Sort" localSheetId="0" hidden="1">#REF!</definedName>
    <definedName name="_Sort" localSheetId="1" hidden="1">#REF!</definedName>
    <definedName name="AccessDatabase" hidden="1">"S:\A_Utilisateurs DAG\Morado Juan\Base_DIG_Datas.mdb"</definedName>
    <definedName name="afgqwafg" localSheetId="0" hidden="1">{#N/A,#N/A,FALSE,"Kümülatif Gelir Tablosu";#N/A,#N/A,FALSE,"Aylık Gelir Tablosu";#N/A,#N/A,FALSE,"Karş.Kümülatif Gelir Tab";#N/A,#N/A,FALSE,"Karş. Aylık Gelir Tab";#N/A,#N/A,FALSE,"Bilanço";#N/A,#N/A,FALSE,"Karşılaştırmalı Bilanço";#N/A,#N/A,FALSE,"Raşyo 1";#N/A,#N/A,FALSE,"Karşılaştırmalı Raşyolar"}</definedName>
    <definedName name="afgqwafg" hidden="1">{#N/A,#N/A,FALSE,"Kümülatif Gelir Tablosu";#N/A,#N/A,FALSE,"Aylık Gelir Tablosu";#N/A,#N/A,FALSE,"Karş.Kümülatif Gelir Tab";#N/A,#N/A,FALSE,"Karş. Aylık Gelir Tab";#N/A,#N/A,FALSE,"Bilanço";#N/A,#N/A,FALSE,"Karşılaştırmalı Bilanço";#N/A,#N/A,FALSE,"Raşyo 1";#N/A,#N/A,FALSE,"Karşılaştırmalı Raşyolar"}</definedName>
    <definedName name="afgqwafg_1" localSheetId="0" hidden="1">{#N/A,#N/A,FALSE,"Kümülatif Gelir Tablosu";#N/A,#N/A,FALSE,"Aylık Gelir Tablosu";#N/A,#N/A,FALSE,"Karş.Kümülatif Gelir Tab";#N/A,#N/A,FALSE,"Karş. Aylık Gelir Tab";#N/A,#N/A,FALSE,"Bilanço";#N/A,#N/A,FALSE,"Karşılaştırmalı Bilanço";#N/A,#N/A,FALSE,"Raşyo 1";#N/A,#N/A,FALSE,"Karşılaştırmalı Raşyolar"}</definedName>
    <definedName name="afgqwafg_1" hidden="1">{#N/A,#N/A,FALSE,"Kümülatif Gelir Tablosu";#N/A,#N/A,FALSE,"Aylık Gelir Tablosu";#N/A,#N/A,FALSE,"Karş.Kümülatif Gelir Tab";#N/A,#N/A,FALSE,"Karş. Aylık Gelir Tab";#N/A,#N/A,FALSE,"Bilanço";#N/A,#N/A,FALSE,"Karşılaştırmalı Bilanço";#N/A,#N/A,FALSE,"Raşyo 1";#N/A,#N/A,FALSE,"Karşılaştırmalı Raşyolar"}</definedName>
    <definedName name="afgqwafg_2" localSheetId="0" hidden="1">{#N/A,#N/A,FALSE,"Kümülatif Gelir Tablosu";#N/A,#N/A,FALSE,"Aylık Gelir Tablosu";#N/A,#N/A,FALSE,"Karş.Kümülatif Gelir Tab";#N/A,#N/A,FALSE,"Karş. Aylık Gelir Tab";#N/A,#N/A,FALSE,"Bilanço";#N/A,#N/A,FALSE,"Karşılaştırmalı Bilanço";#N/A,#N/A,FALSE,"Raşyo 1";#N/A,#N/A,FALSE,"Karşılaştırmalı Raşyolar"}</definedName>
    <definedName name="afgqwafg_2" hidden="1">{#N/A,#N/A,FALSE,"Kümülatif Gelir Tablosu";#N/A,#N/A,FALSE,"Aylık Gelir Tablosu";#N/A,#N/A,FALSE,"Karş.Kümülatif Gelir Tab";#N/A,#N/A,FALSE,"Karş. Aylık Gelir Tab";#N/A,#N/A,FALSE,"Bilanço";#N/A,#N/A,FALSE,"Karşılaştırmalı Bilanço";#N/A,#N/A,FALSE,"Raşyo 1";#N/A,#N/A,FALSE,"Karşılaştırmalı Raşyolar"}</definedName>
    <definedName name="afgqwafg_3" localSheetId="0" hidden="1">{#N/A,#N/A,FALSE,"Kümülatif Gelir Tablosu";#N/A,#N/A,FALSE,"Aylık Gelir Tablosu";#N/A,#N/A,FALSE,"Karş.Kümülatif Gelir Tab";#N/A,#N/A,FALSE,"Karş. Aylık Gelir Tab";#N/A,#N/A,FALSE,"Bilanço";#N/A,#N/A,FALSE,"Karşılaştırmalı Bilanço";#N/A,#N/A,FALSE,"Raşyo 1";#N/A,#N/A,FALSE,"Karşılaştırmalı Raşyolar"}</definedName>
    <definedName name="afgqwafg_3" hidden="1">{#N/A,#N/A,FALSE,"Kümülatif Gelir Tablosu";#N/A,#N/A,FALSE,"Aylık Gelir Tablosu";#N/A,#N/A,FALSE,"Karş.Kümülatif Gelir Tab";#N/A,#N/A,FALSE,"Karş. Aylık Gelir Tab";#N/A,#N/A,FALSE,"Bilanço";#N/A,#N/A,FALSE,"Karşılaştırmalı Bilanço";#N/A,#N/A,FALSE,"Raşyo 1";#N/A,#N/A,FALSE,"Karşılaştırmalı Raşyolar"}</definedName>
    <definedName name="afgqwafg_4" localSheetId="0" hidden="1">{#N/A,#N/A,FALSE,"Kümülatif Gelir Tablosu";#N/A,#N/A,FALSE,"Aylık Gelir Tablosu";#N/A,#N/A,FALSE,"Karş.Kümülatif Gelir Tab";#N/A,#N/A,FALSE,"Karş. Aylık Gelir Tab";#N/A,#N/A,FALSE,"Bilanço";#N/A,#N/A,FALSE,"Karşılaştırmalı Bilanço";#N/A,#N/A,FALSE,"Raşyo 1";#N/A,#N/A,FALSE,"Karşılaştırmalı Raşyolar"}</definedName>
    <definedName name="afgqwafg_4" hidden="1">{#N/A,#N/A,FALSE,"Kümülatif Gelir Tablosu";#N/A,#N/A,FALSE,"Aylık Gelir Tablosu";#N/A,#N/A,FALSE,"Karş.Kümülatif Gelir Tab";#N/A,#N/A,FALSE,"Karş. Aylık Gelir Tab";#N/A,#N/A,FALSE,"Bilanço";#N/A,#N/A,FALSE,"Karşılaştırmalı Bilanço";#N/A,#N/A,FALSE,"Raşyo 1";#N/A,#N/A,FALSE,"Karşılaştırmalı Raşyolar"}</definedName>
    <definedName name="afgqwafg_5" localSheetId="0" hidden="1">{#N/A,#N/A,FALSE,"Kümülatif Gelir Tablosu";#N/A,#N/A,FALSE,"Aylık Gelir Tablosu";#N/A,#N/A,FALSE,"Karş.Kümülatif Gelir Tab";#N/A,#N/A,FALSE,"Karş. Aylık Gelir Tab";#N/A,#N/A,FALSE,"Bilanço";#N/A,#N/A,FALSE,"Karşılaştırmalı Bilanço";#N/A,#N/A,FALSE,"Raşyo 1";#N/A,#N/A,FALSE,"Karşılaştırmalı Raşyolar"}</definedName>
    <definedName name="afgqwafg_5" hidden="1">{#N/A,#N/A,FALSE,"Kümülatif Gelir Tablosu";#N/A,#N/A,FALSE,"Aylık Gelir Tablosu";#N/A,#N/A,FALSE,"Karş.Kümülatif Gelir Tab";#N/A,#N/A,FALSE,"Karş. Aylık Gelir Tab";#N/A,#N/A,FALSE,"Bilanço";#N/A,#N/A,FALSE,"Karşılaştırmalı Bilanço";#N/A,#N/A,FALSE,"Raşyo 1";#N/A,#N/A,FALSE,"Karşılaştırmalı Raşyolar"}</definedName>
    <definedName name="AS2DocOpenMode" hidden="1">"AS2DocumentEdit"</definedName>
    <definedName name="AS2ReportLS" hidden="1">1</definedName>
    <definedName name="AS2SyncStepLS" hidden="1">0</definedName>
    <definedName name="AS2VersionLS" hidden="1">300</definedName>
    <definedName name="asad" localSheetId="0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asad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asad_1" localSheetId="0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asad_1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asad_2" localSheetId="0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asad_2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asad_3" localSheetId="0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asad_3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asad_4" localSheetId="0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asad_4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asad_5" localSheetId="0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asad_5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asdad" localSheetId="0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asdad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asdad_1" localSheetId="0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asdad_1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asdad_2" localSheetId="0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asdad_2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asdad_3" localSheetId="0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asdad_3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asdad_4" localSheetId="0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asdad_4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asdad_5" localSheetId="0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asdad_5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awr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awr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b" localSheetId="0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b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BG_Del" hidden="1">15</definedName>
    <definedName name="BG_Ins" hidden="1">4</definedName>
    <definedName name="BG_Mod" hidden="1">6</definedName>
    <definedName name="budget" hidden="1">[6]INVESTISSEMENTS!$A$2:$L$113</definedName>
    <definedName name="CBWorkbookPriority" hidden="1">-955477133</definedName>
    <definedName name="CEO" localSheetId="0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CEO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Code" localSheetId="0" hidden="1">#REF!</definedName>
    <definedName name="Code" localSheetId="1" hidden="1">#REF!</definedName>
    <definedName name="CrRsk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CrRsk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d" localSheetId="0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d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data2" localSheetId="0" hidden="1">#REF!</definedName>
    <definedName name="data2" localSheetId="1" hidden="1">#REF!</definedName>
    <definedName name="data3" localSheetId="0" hidden="1">#REF!</definedName>
    <definedName name="data3" localSheetId="1" hidden="1">#REF!</definedName>
    <definedName name="de" localSheetId="0" hidden="1">{#N/A,#N/A,TRUE,"Sales Comparison";#N/A,#N/A,TRUE,"Cum. Summary FFR";#N/A,#N/A,TRUE,"Monthly Summary FFR";#N/A,#N/A,TRUE,"Cum. Summary TL";#N/A,#N/A,TRUE,"Monthly Summary TL"}</definedName>
    <definedName name="de" hidden="1">{#N/A,#N/A,TRUE,"Sales Comparison";#N/A,#N/A,TRUE,"Cum. Summary FFR";#N/A,#N/A,TRUE,"Monthly Summary FFR";#N/A,#N/A,TRUE,"Cum. Summary TL";#N/A,#N/A,TRUE,"Monthly Summary TL"}</definedName>
    <definedName name="de_1" localSheetId="0" hidden="1">{#N/A,#N/A,TRUE,"Sales Comparison";#N/A,#N/A,TRUE,"Cum. Summary FFR";#N/A,#N/A,TRUE,"Monthly Summary FFR";#N/A,#N/A,TRUE,"Cum. Summary TL";#N/A,#N/A,TRUE,"Monthly Summary TL"}</definedName>
    <definedName name="de_1" hidden="1">{#N/A,#N/A,TRUE,"Sales Comparison";#N/A,#N/A,TRUE,"Cum. Summary FFR";#N/A,#N/A,TRUE,"Monthly Summary FFR";#N/A,#N/A,TRUE,"Cum. Summary TL";#N/A,#N/A,TRUE,"Monthly Summary TL"}</definedName>
    <definedName name="de_2" localSheetId="0" hidden="1">{#N/A,#N/A,TRUE,"Sales Comparison";#N/A,#N/A,TRUE,"Cum. Summary FFR";#N/A,#N/A,TRUE,"Monthly Summary FFR";#N/A,#N/A,TRUE,"Cum. Summary TL";#N/A,#N/A,TRUE,"Monthly Summary TL"}</definedName>
    <definedName name="de_2" hidden="1">{#N/A,#N/A,TRUE,"Sales Comparison";#N/A,#N/A,TRUE,"Cum. Summary FFR";#N/A,#N/A,TRUE,"Monthly Summary FFR";#N/A,#N/A,TRUE,"Cum. Summary TL";#N/A,#N/A,TRUE,"Monthly Summary TL"}</definedName>
    <definedName name="de_3" localSheetId="0" hidden="1">{#N/A,#N/A,TRUE,"Sales Comparison";#N/A,#N/A,TRUE,"Cum. Summary FFR";#N/A,#N/A,TRUE,"Monthly Summary FFR";#N/A,#N/A,TRUE,"Cum. Summary TL";#N/A,#N/A,TRUE,"Monthly Summary TL"}</definedName>
    <definedName name="de_3" hidden="1">{#N/A,#N/A,TRUE,"Sales Comparison";#N/A,#N/A,TRUE,"Cum. Summary FFR";#N/A,#N/A,TRUE,"Monthly Summary FFR";#N/A,#N/A,TRUE,"Cum. Summary TL";#N/A,#N/A,TRUE,"Monthly Summary TL"}</definedName>
    <definedName name="de_4" localSheetId="0" hidden="1">{#N/A,#N/A,TRUE,"Sales Comparison";#N/A,#N/A,TRUE,"Cum. Summary FFR";#N/A,#N/A,TRUE,"Monthly Summary FFR";#N/A,#N/A,TRUE,"Cum. Summary TL";#N/A,#N/A,TRUE,"Monthly Summary TL"}</definedName>
    <definedName name="de_4" hidden="1">{#N/A,#N/A,TRUE,"Sales Comparison";#N/A,#N/A,TRUE,"Cum. Summary FFR";#N/A,#N/A,TRUE,"Monthly Summary FFR";#N/A,#N/A,TRUE,"Cum. Summary TL";#N/A,#N/A,TRUE,"Monthly Summary TL"}</definedName>
    <definedName name="de_5" localSheetId="0" hidden="1">{#N/A,#N/A,TRUE,"Sales Comparison";#N/A,#N/A,TRUE,"Cum. Summary FFR";#N/A,#N/A,TRUE,"Monthly Summary FFR";#N/A,#N/A,TRUE,"Cum. Summary TL";#N/A,#N/A,TRUE,"Monthly Summary TL"}</definedName>
    <definedName name="de_5" hidden="1">{#N/A,#N/A,TRUE,"Sales Comparison";#N/A,#N/A,TRUE,"Cum. Summary FFR";#N/A,#N/A,TRUE,"Monthly Summary FFR";#N/A,#N/A,TRUE,"Cum. Summary TL";#N/A,#N/A,TRUE,"Monthly Summary TL"}</definedName>
    <definedName name="Discount" localSheetId="0" hidden="1">#REF!</definedName>
    <definedName name="Discount" localSheetId="1" hidden="1">#REF!</definedName>
    <definedName name="display_area_2" localSheetId="0" hidden="1">#REF!</definedName>
    <definedName name="display_area_2" localSheetId="1" hidden="1">#REF!</definedName>
    <definedName name="disposal2005" localSheetId="0" hidden="1">Main.SAPF4Help()</definedName>
    <definedName name="disposal2005" localSheetId="1" hidden="1">Main.SAPF4Help()</definedName>
    <definedName name="DME_Dirty" hidden="1">"Hamis"</definedName>
    <definedName name="DME_LocalFile" hidden="1">"Igaz"</definedName>
    <definedName name="ERAY" localSheetId="0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ERAY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ERAY_1" localSheetId="0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ERAY_1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ERAY_1_1" localSheetId="0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ERAY_1_1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ERAY_2" localSheetId="0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ERAY_2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ERAY_3" localSheetId="0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ERAY_3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ERAY_4" localSheetId="0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ERAY_4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ERAY_5" localSheetId="0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ERAY_5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ERAY1" localSheetId="0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ERAY1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ERAY1_1" localSheetId="0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ERAY1_1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ERAY1_1_1" localSheetId="0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ERAY1_1_1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ERAY1_2" localSheetId="0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ERAY1_2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ERAY1_3" localSheetId="0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ERAY1_3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ERAY1_4" localSheetId="0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ERAY1_4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ERAY1_5" localSheetId="0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ERAY1_5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et4rtretg" localSheetId="0" hidden="1">#REF!</definedName>
    <definedName name="et4rtretg" localSheetId="1" hidden="1">#REF!</definedName>
    <definedName name="etrt" localSheetId="0" hidden="1">#REF!</definedName>
    <definedName name="etrt" localSheetId="1" hidden="1">#REF!</definedName>
    <definedName name="etter" localSheetId="0" hidden="1">#REF!</definedName>
    <definedName name="etter" localSheetId="1" hidden="1">#REF!</definedName>
    <definedName name="FCode" localSheetId="0" hidden="1">#REF!</definedName>
    <definedName name="FCode" localSheetId="1" hidden="1">#REF!</definedName>
    <definedName name="febr2003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febr2003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Fill" hidden="1">'[7]138-05'!$A$8:$A$175</definedName>
    <definedName name="HiddenRows" localSheetId="0" hidden="1">#REF!</definedName>
    <definedName name="HiddenRows" localSheetId="1" hidden="1">#REF!</definedName>
    <definedName name="HTML_CodePage" hidden="1">1254</definedName>
    <definedName name="HTML_Control" localSheetId="0" hidden="1">{"'DOVIZ2003'!$A$427:$L$449"}</definedName>
    <definedName name="HTML_Control" hidden="1">{"'DOVIZ2003'!$A$427:$L$449"}</definedName>
    <definedName name="HTML_Description" hidden="1">""</definedName>
    <definedName name="HTML_Email" hidden="1">"bineci@sa.com.tr"</definedName>
    <definedName name="HTML_Header" hidden="1">""</definedName>
    <definedName name="HTML_LastUpdate" hidden="1">"05.05.2003"</definedName>
    <definedName name="HTML_LineAfter" hidden="1">FALSE</definedName>
    <definedName name="HTML_LineBefore" hidden="1">FALSE</definedName>
    <definedName name="HTML_Name" hidden="1">"Planlama- Dr.Barbaros İNECİ"</definedName>
    <definedName name="HTML_OBDlg2" hidden="1">TRUE</definedName>
    <definedName name="HTML_OBDlg4" hidden="1">TRUE</definedName>
    <definedName name="HTML_OS" hidden="1">0</definedName>
    <definedName name="HTML_PathFile" hidden="1">"C:\BARBAROS INECI\SANET\doviz03.htm"</definedName>
    <definedName name="HTML_Title" hidden="1">""</definedName>
    <definedName name="INDEXX" localSheetId="0" hidden="1">Main.SAPF4Help()</definedName>
    <definedName name="INDEXX" localSheetId="1" hidden="1">Main.SAPF4Help()</definedName>
    <definedName name="IQ_ADDIN" hidden="1">"AUTO"</definedName>
    <definedName name="KH" localSheetId="0" hidden="1">Main.SAPF4Help()</definedName>
    <definedName name="KH" localSheetId="1" hidden="1">Main.SAPF4Help()</definedName>
    <definedName name="lşiiş" localSheetId="0" hidden="1">#REF!</definedName>
    <definedName name="lşiiş" localSheetId="1" hidden="1">#REF!</definedName>
    <definedName name="lşilş" localSheetId="0" hidden="1">#REF!</definedName>
    <definedName name="lşilş" localSheetId="1" hidden="1">#REF!</definedName>
    <definedName name="new" hidden="1">0</definedName>
    <definedName name="NIM_R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NIM_R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OrderTable" localSheetId="0" hidden="1">#REF!</definedName>
    <definedName name="OrderTable" localSheetId="1" hidden="1">#REF!</definedName>
    <definedName name="Pal_Workbook_GUID" hidden="1">"JGWTPT9SRYYJT7W4MAJGWPXX"</definedName>
    <definedName name="pippo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pippo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ProdForm" localSheetId="0" hidden="1">#REF!</definedName>
    <definedName name="ProdForm" localSheetId="1" hidden="1">#REF!</definedName>
    <definedName name="Product" localSheetId="0" hidden="1">#REF!</definedName>
    <definedName name="Product" localSheetId="1" hidden="1">#REF!</definedName>
    <definedName name="qq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qq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qqq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qqq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qqqq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qqqq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qqqqqq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qqqqqq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qqv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qqv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qw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qw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RCArea" localSheetId="0" hidden="1">#REF!</definedName>
    <definedName name="RCArea" localSheetId="1" hidden="1">#REF!</definedName>
    <definedName name="ret" localSheetId="0" hidden="1">{#N/A,#N/A,FALSE,"Kümülatif Gelir Tablosu";#N/A,#N/A,FALSE,"Aylık Gelir Tablosu";#N/A,#N/A,FALSE,"Karş.Kümülatif Gelir Tab";#N/A,#N/A,FALSE,"Karş. Aylık Gelir Tab";#N/A,#N/A,FALSE,"Bilanço";#N/A,#N/A,FALSE,"Karşılaştırmalı Bilanço";#N/A,#N/A,FALSE,"Raşyo 1";#N/A,#N/A,FALSE,"Karşılaştırmalı Raşyolar"}</definedName>
    <definedName name="ret" hidden="1">{#N/A,#N/A,FALSE,"Kümülatif Gelir Tablosu";#N/A,#N/A,FALSE,"Aylık Gelir Tablosu";#N/A,#N/A,FALSE,"Karş.Kümülatif Gelir Tab";#N/A,#N/A,FALSE,"Karş. Aylık Gelir Tab";#N/A,#N/A,FALSE,"Bilanço";#N/A,#N/A,FALSE,"Karşılaştırmalı Bilanço";#N/A,#N/A,FALSE,"Raşyo 1";#N/A,#N/A,FALSE,"Karşılaştırmalı Raşyolar"}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0</definedName>
    <definedName name="RiskFixedSeed" hidden="1">1</definedName>
    <definedName name="RiskHasSettings" hidden="1">5</definedName>
    <definedName name="RiskMinimizeOnStart" hidden="1">TRUE</definedName>
    <definedName name="RiskMonitorConvergence" hidden="1">FALSE</definedName>
    <definedName name="RiskMultipleCPUSupportEnabled" hidden="1">TRUE</definedName>
    <definedName name="RiskNumIterations" hidden="1">1000</definedName>
    <definedName name="RiskNumSimulations" hidden="1">2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2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TRUE</definedName>
    <definedName name="rr" localSheetId="0" hidden="1">#REF!</definedName>
    <definedName name="rr" localSheetId="1" hidden="1">#REF!</definedName>
    <definedName name="rtyrytr" localSheetId="0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rtyrytr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rwer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rwer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s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s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sajdD" localSheetId="0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sajdD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sajdD_1" localSheetId="0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sajdD_1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sajdD_2" localSheetId="0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sajdD_2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sajdD_3" localSheetId="0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sajdD_3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sajdD_4" localSheetId="0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sajdD_4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sajdD_5" localSheetId="0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sajdD_5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SANEM" localSheetId="0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SANEM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SAPBEXrevision" hidden="1">1</definedName>
    <definedName name="SAPBEXsysID" hidden="1">"MDP"</definedName>
    <definedName name="SAPBEXwbID" hidden="1">"3MVHZ9YHGX35VCP8469G9SAP7"</definedName>
    <definedName name="SAPFuncF4Help" localSheetId="0" hidden="1">Main.SAPF4Help()</definedName>
    <definedName name="SAPFuncF4Help" localSheetId="1" hidden="1">Main.SAPF4Help()</definedName>
    <definedName name="shjahdAJ" localSheetId="0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shjahdAJ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shjahdAJ_1" localSheetId="0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shjahdAJ_1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shjahdAJ_2" localSheetId="0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shjahdAJ_2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shjahdAJ_3" localSheetId="0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shjahdAJ_3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shjahdAJ_4" localSheetId="0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shjahdAJ_4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shjahdAJ_5" localSheetId="0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shjahdAJ_5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SIG_CONTROLE" localSheetId="0" hidden="1">#REF!</definedName>
    <definedName name="SIG_CONTROLE" localSheetId="1" hidden="1">#REF!</definedName>
    <definedName name="SIG_YCPATB3_H0069" localSheetId="0" hidden="1">#REF!</definedName>
    <definedName name="SIG_YCPATB3_H0069" localSheetId="1" hidden="1">#REF!</definedName>
    <definedName name="SIG_YCPATB3_H0070" localSheetId="0" hidden="1">#REF!</definedName>
    <definedName name="SIG_YCPATB3_H0070" localSheetId="1" hidden="1">#REF!</definedName>
    <definedName name="SIG_YCPATB3_H0071" localSheetId="0" hidden="1">#REF!</definedName>
    <definedName name="SIG_YCPATB3_H0071" localSheetId="1" hidden="1">#REF!</definedName>
    <definedName name="SIG_YCPATB3_H0072" localSheetId="0" hidden="1">#REF!</definedName>
    <definedName name="SIG_YCPATB3_H0072" localSheetId="1" hidden="1">#REF!</definedName>
    <definedName name="SIG_YCPATB3_H0073" localSheetId="0" hidden="1">#REF!</definedName>
    <definedName name="SIG_YCPATB3_H0073" localSheetId="1" hidden="1">#REF!</definedName>
    <definedName name="SIG_YCPATB3_H0074" localSheetId="0" hidden="1">#REF!</definedName>
    <definedName name="SIG_YCPATB3_H0074" localSheetId="1" hidden="1">#REF!</definedName>
    <definedName name="SIG_YCPATB3_H0075" localSheetId="0" hidden="1">#REF!</definedName>
    <definedName name="SIG_YCPATB3_H0075" localSheetId="1" hidden="1">#REF!</definedName>
    <definedName name="SIG_YCPATB3_H0076" localSheetId="0" hidden="1">#REF!</definedName>
    <definedName name="SIG_YCPATB3_H0076" localSheetId="1" hidden="1">#REF!</definedName>
    <definedName name="SIG_YCPATB3_H0077" localSheetId="0" hidden="1">#REF!</definedName>
    <definedName name="SIG_YCPATB3_H0077" localSheetId="1" hidden="1">#REF!</definedName>
    <definedName name="SIG_YCPATB3_H0078" localSheetId="0" hidden="1">#REF!</definedName>
    <definedName name="SIG_YCPATB3_H0078" localSheetId="1" hidden="1">#REF!</definedName>
    <definedName name="SIG_YCPATB3_H0079" localSheetId="0" hidden="1">#REF!</definedName>
    <definedName name="SIG_YCPATB3_H0079" localSheetId="1" hidden="1">#REF!</definedName>
    <definedName name="SIG_YCPATB3_H0080" localSheetId="0" hidden="1">#REF!</definedName>
    <definedName name="SIG_YCPATB3_H0080" localSheetId="1" hidden="1">#REF!</definedName>
    <definedName name="SIG_YCPATB3_H0081" localSheetId="0" hidden="1">#REF!</definedName>
    <definedName name="SIG_YCPATB3_H0081" localSheetId="1" hidden="1">#REF!</definedName>
    <definedName name="SIG_YCPATB3_H0082" localSheetId="0" hidden="1">#REF!</definedName>
    <definedName name="SIG_YCPATB3_H0082" localSheetId="1" hidden="1">#REF!</definedName>
    <definedName name="SIG_YCPATB3_H0083" localSheetId="0" hidden="1">#REF!</definedName>
    <definedName name="SIG_YCPATB3_H0083" localSheetId="1" hidden="1">#REF!</definedName>
    <definedName name="SIG_YCPATB3_H0084" localSheetId="0" hidden="1">#REF!</definedName>
    <definedName name="SIG_YCPATB3_H0084" localSheetId="1" hidden="1">#REF!</definedName>
    <definedName name="SpecialPrice" localSheetId="0" hidden="1">#REF!</definedName>
    <definedName name="SpecialPrice" localSheetId="1" hidden="1">#REF!</definedName>
    <definedName name="SS" localSheetId="0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SS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tbl_ProdInfo" localSheetId="0" hidden="1">#REF!</definedName>
    <definedName name="tbl_ProdInfo" localSheetId="1" hidden="1">#REF!</definedName>
    <definedName name="terter" localSheetId="0" hidden="1">{#N/A,#N/A,TRUE,"Sales Comparison";#N/A,#N/A,TRUE,"Cum. Summary FFR";#N/A,#N/A,TRUE,"Monthly Summary FFR";#N/A,#N/A,TRUE,"Cum. Summary TL";#N/A,#N/A,TRUE,"Monthly Summary TL"}</definedName>
    <definedName name="terter" hidden="1">{#N/A,#N/A,TRUE,"Sales Comparison";#N/A,#N/A,TRUE,"Cum. Summary FFR";#N/A,#N/A,TRUE,"Monthly Summary FFR";#N/A,#N/A,TRUE,"Cum. Summary TL";#N/A,#N/A,TRUE,"Monthly Summary TL"}</definedName>
    <definedName name="TextRefCopyRangeCount" hidden="1">9</definedName>
    <definedName name="ujyt" localSheetId="0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ujyt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Volumes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Volumes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wew" localSheetId="0" hidden="1">{"'22.17'!$A$1:$J$51"}</definedName>
    <definedName name="wew" hidden="1">{"'22.17'!$A$1:$J$51"}</definedName>
    <definedName name="wrn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wrn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wrn.Aging._.and._.Trend._.Analysis." localSheetId="0" hidden="1">{#N/A,#N/A,FALSE,"Aging Summary";#N/A,#N/A,FALSE,"Ratio Analysis";#N/A,#N/A,FALSE,"Test 120 Day Accts";#N/A,#N/A,FALSE,"Tickmarks"}</definedName>
    <definedName name="wrn.Aging._.and._.Trend._.Analysis." hidden="1">{#N/A,#N/A,FALSE,"Aging Summary";#N/A,#N/A,FALSE,"Ratio Analysis";#N/A,#N/A,FALSE,"Test 120 Day Accts";#N/A,#N/A,FALSE,"Tickmarks"}</definedName>
    <definedName name="wrn.Aging._.and._.Trend._.Analysis._1" localSheetId="0" hidden="1">{#N/A,#N/A,FALSE,"Aging Summary";#N/A,#N/A,FALSE,"Ratio Analysis";#N/A,#N/A,FALSE,"Test 120 Day Accts";#N/A,#N/A,FALSE,"Tickmarks"}</definedName>
    <definedName name="wrn.Aging._.and._.Trend._.Analysis._1" hidden="1">{#N/A,#N/A,FALSE,"Aging Summary";#N/A,#N/A,FALSE,"Ratio Analysis";#N/A,#N/A,FALSE,"Test 120 Day Accts";#N/A,#N/A,FALSE,"Tickmarks"}</definedName>
    <definedName name="wrn.Aging._.and._.Trend._.Analysis._2" localSheetId="0" hidden="1">{#N/A,#N/A,FALSE,"Aging Summary";#N/A,#N/A,FALSE,"Ratio Analysis";#N/A,#N/A,FALSE,"Test 120 Day Accts";#N/A,#N/A,FALSE,"Tickmarks"}</definedName>
    <definedName name="wrn.Aging._.and._.Trend._.Analysis._2" hidden="1">{#N/A,#N/A,FALSE,"Aging Summary";#N/A,#N/A,FALSE,"Ratio Analysis";#N/A,#N/A,FALSE,"Test 120 Day Accts";#N/A,#N/A,FALSE,"Tickmarks"}</definedName>
    <definedName name="wrn.Aging._.and._.Trend._.Analysis._3" localSheetId="0" hidden="1">{#N/A,#N/A,FALSE,"Aging Summary";#N/A,#N/A,FALSE,"Ratio Analysis";#N/A,#N/A,FALSE,"Test 120 Day Accts";#N/A,#N/A,FALSE,"Tickmarks"}</definedName>
    <definedName name="wrn.Aging._.and._.Trend._.Analysis._3" hidden="1">{#N/A,#N/A,FALSE,"Aging Summary";#N/A,#N/A,FALSE,"Ratio Analysis";#N/A,#N/A,FALSE,"Test 120 Day Accts";#N/A,#N/A,FALSE,"Tickmarks"}</definedName>
    <definedName name="wrn.Aging._.and._.Trend._.Analysis._4" localSheetId="0" hidden="1">{#N/A,#N/A,FALSE,"Aging Summary";#N/A,#N/A,FALSE,"Ratio Analysis";#N/A,#N/A,FALSE,"Test 120 Day Accts";#N/A,#N/A,FALSE,"Tickmarks"}</definedName>
    <definedName name="wrn.Aging._.and._.Trend._.Analysis._4" hidden="1">{#N/A,#N/A,FALSE,"Aging Summary";#N/A,#N/A,FALSE,"Ratio Analysis";#N/A,#N/A,FALSE,"Test 120 Day Accts";#N/A,#N/A,FALSE,"Tickmarks"}</definedName>
    <definedName name="wrn.Aging._.and._.Trend._.Analysis._5" localSheetId="0" hidden="1">{#N/A,#N/A,FALSE,"Aging Summary";#N/A,#N/A,FALSE,"Ratio Analysis";#N/A,#N/A,FALSE,"Test 120 Day Accts";#N/A,#N/A,FALSE,"Tickmarks"}</definedName>
    <definedName name="wrn.Aging._.and._.Trend._.Analysis._5" hidden="1">{#N/A,#N/A,FALSE,"Aging Summary";#N/A,#N/A,FALSE,"Ratio Analysis";#N/A,#N/A,FALSE,"Test 120 Day Accts";#N/A,#N/A,FALSE,"Tickmarks"}</definedName>
    <definedName name="wrn.all._.schedules." localSheetId="0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wrn.all._.schedules.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wrn.all._.schedules._1" localSheetId="0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wrn.all._.schedules._1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wrn.all._.schedules._1_1" localSheetId="0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wrn.all._.schedules._1_1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wrn.all._.schedules._2" localSheetId="0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wrn.all._.schedules._2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wrn.all._.schedules._3" localSheetId="0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wrn.all._.schedules._3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wrn.all._.schedules._4" localSheetId="0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wrn.all._.schedules._4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wrn.all._.schedules._5" localSheetId="0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wrn.all._.schedules._5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wrn.Aylık." localSheetId="0" hidden="1">{#N/A,#N/A,FALSE,"Kümülatif Gelir Tablosu";#N/A,#N/A,FALSE,"Aylık Gelir Tablosu";#N/A,#N/A,FALSE,"Karş.Kümülatif Gelir Tab";#N/A,#N/A,FALSE,"Karş. Aylık Gelir Tab";#N/A,#N/A,FALSE,"Bilanço";#N/A,#N/A,FALSE,"Karşılaştırmalı Bilanço";#N/A,#N/A,FALSE,"Raşyo 1";#N/A,#N/A,FALSE,"Karşılaştırmalı Raşyolar"}</definedName>
    <definedName name="wrn.Aylık." hidden="1">{#N/A,#N/A,FALSE,"Kümülatif Gelir Tablosu";#N/A,#N/A,FALSE,"Aylık Gelir Tablosu";#N/A,#N/A,FALSE,"Karş.Kümülatif Gelir Tab";#N/A,#N/A,FALSE,"Karş. Aylık Gelir Tab";#N/A,#N/A,FALSE,"Bilanço";#N/A,#N/A,FALSE,"Karşılaştırmalı Bilanço";#N/A,#N/A,FALSE,"Raşyo 1";#N/A,#N/A,FALSE,"Karşılaştırmalı Raşyolar"}</definedName>
    <definedName name="wrn.Aylık._1" localSheetId="0" hidden="1">{#N/A,#N/A,FALSE,"Kümülatif Gelir Tablosu";#N/A,#N/A,FALSE,"Aylık Gelir Tablosu";#N/A,#N/A,FALSE,"Karş.Kümülatif Gelir Tab";#N/A,#N/A,FALSE,"Karş. Aylık Gelir Tab";#N/A,#N/A,FALSE,"Bilanço";#N/A,#N/A,FALSE,"Karşılaştırmalı Bilanço";#N/A,#N/A,FALSE,"Raşyo 1";#N/A,#N/A,FALSE,"Karşılaştırmalı Raşyolar"}</definedName>
    <definedName name="wrn.Aylık._1" hidden="1">{#N/A,#N/A,FALSE,"Kümülatif Gelir Tablosu";#N/A,#N/A,FALSE,"Aylık Gelir Tablosu";#N/A,#N/A,FALSE,"Karş.Kümülatif Gelir Tab";#N/A,#N/A,FALSE,"Karş. Aylık Gelir Tab";#N/A,#N/A,FALSE,"Bilanço";#N/A,#N/A,FALSE,"Karşılaştırmalı Bilanço";#N/A,#N/A,FALSE,"Raşyo 1";#N/A,#N/A,FALSE,"Karşılaştırmalı Raşyolar"}</definedName>
    <definedName name="wrn.Aylık._2" localSheetId="0" hidden="1">{#N/A,#N/A,FALSE,"Kümülatif Gelir Tablosu";#N/A,#N/A,FALSE,"Aylık Gelir Tablosu";#N/A,#N/A,FALSE,"Karş.Kümülatif Gelir Tab";#N/A,#N/A,FALSE,"Karş. Aylık Gelir Tab";#N/A,#N/A,FALSE,"Bilanço";#N/A,#N/A,FALSE,"Karşılaştırmalı Bilanço";#N/A,#N/A,FALSE,"Raşyo 1";#N/A,#N/A,FALSE,"Karşılaştırmalı Raşyolar"}</definedName>
    <definedName name="wrn.Aylık._2" hidden="1">{#N/A,#N/A,FALSE,"Kümülatif Gelir Tablosu";#N/A,#N/A,FALSE,"Aylık Gelir Tablosu";#N/A,#N/A,FALSE,"Karş.Kümülatif Gelir Tab";#N/A,#N/A,FALSE,"Karş. Aylık Gelir Tab";#N/A,#N/A,FALSE,"Bilanço";#N/A,#N/A,FALSE,"Karşılaştırmalı Bilanço";#N/A,#N/A,FALSE,"Raşyo 1";#N/A,#N/A,FALSE,"Karşılaştırmalı Raşyolar"}</definedName>
    <definedName name="wrn.Aylık._3" localSheetId="0" hidden="1">{#N/A,#N/A,FALSE,"Kümülatif Gelir Tablosu";#N/A,#N/A,FALSE,"Aylık Gelir Tablosu";#N/A,#N/A,FALSE,"Karş.Kümülatif Gelir Tab";#N/A,#N/A,FALSE,"Karş. Aylık Gelir Tab";#N/A,#N/A,FALSE,"Bilanço";#N/A,#N/A,FALSE,"Karşılaştırmalı Bilanço";#N/A,#N/A,FALSE,"Raşyo 1";#N/A,#N/A,FALSE,"Karşılaştırmalı Raşyolar"}</definedName>
    <definedName name="wrn.Aylık._3" hidden="1">{#N/A,#N/A,FALSE,"Kümülatif Gelir Tablosu";#N/A,#N/A,FALSE,"Aylık Gelir Tablosu";#N/A,#N/A,FALSE,"Karş.Kümülatif Gelir Tab";#N/A,#N/A,FALSE,"Karş. Aylık Gelir Tab";#N/A,#N/A,FALSE,"Bilanço";#N/A,#N/A,FALSE,"Karşılaştırmalı Bilanço";#N/A,#N/A,FALSE,"Raşyo 1";#N/A,#N/A,FALSE,"Karşılaştırmalı Raşyolar"}</definedName>
    <definedName name="wrn.Aylık._4" localSheetId="0" hidden="1">{#N/A,#N/A,FALSE,"Kümülatif Gelir Tablosu";#N/A,#N/A,FALSE,"Aylık Gelir Tablosu";#N/A,#N/A,FALSE,"Karş.Kümülatif Gelir Tab";#N/A,#N/A,FALSE,"Karş. Aylık Gelir Tab";#N/A,#N/A,FALSE,"Bilanço";#N/A,#N/A,FALSE,"Karşılaştırmalı Bilanço";#N/A,#N/A,FALSE,"Raşyo 1";#N/A,#N/A,FALSE,"Karşılaştırmalı Raşyolar"}</definedName>
    <definedName name="wrn.Aylık._4" hidden="1">{#N/A,#N/A,FALSE,"Kümülatif Gelir Tablosu";#N/A,#N/A,FALSE,"Aylık Gelir Tablosu";#N/A,#N/A,FALSE,"Karş.Kümülatif Gelir Tab";#N/A,#N/A,FALSE,"Karş. Aylık Gelir Tab";#N/A,#N/A,FALSE,"Bilanço";#N/A,#N/A,FALSE,"Karşılaştırmalı Bilanço";#N/A,#N/A,FALSE,"Raşyo 1";#N/A,#N/A,FALSE,"Karşılaştırmalı Raşyolar"}</definedName>
    <definedName name="wrn.Aylık._5" localSheetId="0" hidden="1">{#N/A,#N/A,FALSE,"Kümülatif Gelir Tablosu";#N/A,#N/A,FALSE,"Aylık Gelir Tablosu";#N/A,#N/A,FALSE,"Karş.Kümülatif Gelir Tab";#N/A,#N/A,FALSE,"Karş. Aylık Gelir Tab";#N/A,#N/A,FALSE,"Bilanço";#N/A,#N/A,FALSE,"Karşılaştırmalı Bilanço";#N/A,#N/A,FALSE,"Raşyo 1";#N/A,#N/A,FALSE,"Karşılaştırmalı Raşyolar"}</definedName>
    <definedName name="wrn.Aylık._5" hidden="1">{#N/A,#N/A,FALSE,"Kümülatif Gelir Tablosu";#N/A,#N/A,FALSE,"Aylık Gelir Tablosu";#N/A,#N/A,FALSE,"Karş.Kümülatif Gelir Tab";#N/A,#N/A,FALSE,"Karş. Aylık Gelir Tab";#N/A,#N/A,FALSE,"Bilanço";#N/A,#N/A,FALSE,"Karşılaştırmalı Bilanço";#N/A,#N/A,FALSE,"Raşyo 1";#N/A,#N/A,FALSE,"Karşılaştırmalı Raşyolar"}</definedName>
    <definedName name="wrn.capital._.schedules" localSheetId="0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wrn.capital._.schedules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wrn.capital._.schedules." localSheetId="0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wrn.capital._.schedules.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wrn.capital._.schedules._1" localSheetId="0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wrn.capital._.schedules._1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wrn.capital._.schedules._1_1" localSheetId="0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wrn.capital._.schedules._1_1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wrn.capital._.schedules._2" localSheetId="0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wrn.capital._.schedules._2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wrn.capital._.schedules._3" localSheetId="0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wrn.capital._.schedules._3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wrn.capital._.schedules._4" localSheetId="0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wrn.capital._.schedules._4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wrn.capital._.schedules._5" localSheetId="0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wrn.capital._.schedules._5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wrn.Cari._.Ay." localSheetId="0" hidden="1">{#N/A,#N/A,FALSE,"Bilanço";#N/A,#N/A,FALSE,"Kümülatif Gelir Tablosu";#N/A,#N/A,FALSE,"Aylık Gelir Tablosu";#N/A,#N/A,FALSE,"Raşyo 1"}</definedName>
    <definedName name="wrn.Cari._.Ay." hidden="1">{#N/A,#N/A,FALSE,"Bilanço";#N/A,#N/A,FALSE,"Kümülatif Gelir Tablosu";#N/A,#N/A,FALSE,"Aylık Gelir Tablosu";#N/A,#N/A,FALSE,"Raşyo 1"}</definedName>
    <definedName name="wrn.Cari._.Ay._1" localSheetId="0" hidden="1">{#N/A,#N/A,FALSE,"Bilanço";#N/A,#N/A,FALSE,"Kümülatif Gelir Tablosu";#N/A,#N/A,FALSE,"Aylık Gelir Tablosu";#N/A,#N/A,FALSE,"Raşyo 1"}</definedName>
    <definedName name="wrn.Cari._.Ay._1" hidden="1">{#N/A,#N/A,FALSE,"Bilanço";#N/A,#N/A,FALSE,"Kümülatif Gelir Tablosu";#N/A,#N/A,FALSE,"Aylık Gelir Tablosu";#N/A,#N/A,FALSE,"Raşyo 1"}</definedName>
    <definedName name="wrn.Cari._.Ay._2" localSheetId="0" hidden="1">{#N/A,#N/A,FALSE,"Bilanço";#N/A,#N/A,FALSE,"Kümülatif Gelir Tablosu";#N/A,#N/A,FALSE,"Aylık Gelir Tablosu";#N/A,#N/A,FALSE,"Raşyo 1"}</definedName>
    <definedName name="wrn.Cari._.Ay._2" hidden="1">{#N/A,#N/A,FALSE,"Bilanço";#N/A,#N/A,FALSE,"Kümülatif Gelir Tablosu";#N/A,#N/A,FALSE,"Aylık Gelir Tablosu";#N/A,#N/A,FALSE,"Raşyo 1"}</definedName>
    <definedName name="wrn.Cari._.Ay._3" localSheetId="0" hidden="1">{#N/A,#N/A,FALSE,"Bilanço";#N/A,#N/A,FALSE,"Kümülatif Gelir Tablosu";#N/A,#N/A,FALSE,"Aylık Gelir Tablosu";#N/A,#N/A,FALSE,"Raşyo 1"}</definedName>
    <definedName name="wrn.Cari._.Ay._3" hidden="1">{#N/A,#N/A,FALSE,"Bilanço";#N/A,#N/A,FALSE,"Kümülatif Gelir Tablosu";#N/A,#N/A,FALSE,"Aylık Gelir Tablosu";#N/A,#N/A,FALSE,"Raşyo 1"}</definedName>
    <definedName name="wrn.Cari._.Ay._4" localSheetId="0" hidden="1">{#N/A,#N/A,FALSE,"Bilanço";#N/A,#N/A,FALSE,"Kümülatif Gelir Tablosu";#N/A,#N/A,FALSE,"Aylık Gelir Tablosu";#N/A,#N/A,FALSE,"Raşyo 1"}</definedName>
    <definedName name="wrn.Cari._.Ay._4" hidden="1">{#N/A,#N/A,FALSE,"Bilanço";#N/A,#N/A,FALSE,"Kümülatif Gelir Tablosu";#N/A,#N/A,FALSE,"Aylık Gelir Tablosu";#N/A,#N/A,FALSE,"Raşyo 1"}</definedName>
    <definedName name="wrn.Cari._.Ay._5" localSheetId="0" hidden="1">{#N/A,#N/A,FALSE,"Bilanço";#N/A,#N/A,FALSE,"Kümülatif Gelir Tablosu";#N/A,#N/A,FALSE,"Aylık Gelir Tablosu";#N/A,#N/A,FALSE,"Raşyo 1"}</definedName>
    <definedName name="wrn.Cari._.Ay._5" hidden="1">{#N/A,#N/A,FALSE,"Bilanço";#N/A,#N/A,FALSE,"Kümülatif Gelir Tablosu";#N/A,#N/A,FALSE,"Aylık Gelir Tablosu";#N/A,#N/A,FALSE,"Raşyo 1"}</definedName>
    <definedName name="wrn.Monthly._.Report." localSheetId="0" hidden="1">{#N/A,#N/A,TRUE,"Sales Comparison";#N/A,#N/A,TRUE,"Cum. Summary FFR";#N/A,#N/A,TRUE,"Monthly Summary FFR";#N/A,#N/A,TRUE,"Cum. Summary TL";#N/A,#N/A,TRUE,"Monthly Summary TL"}</definedName>
    <definedName name="wrn.Monthly._.Report." hidden="1">{#N/A,#N/A,TRUE,"Sales Comparison";#N/A,#N/A,TRUE,"Cum. Summary FFR";#N/A,#N/A,TRUE,"Monthly Summary FFR";#N/A,#N/A,TRUE,"Cum. Summary TL";#N/A,#N/A,TRUE,"Monthly Summary TL"}</definedName>
    <definedName name="wrn.Monthly._.Report._1" localSheetId="0" hidden="1">{#N/A,#N/A,TRUE,"Sales Comparison";#N/A,#N/A,TRUE,"Cum. Summary FFR";#N/A,#N/A,TRUE,"Monthly Summary FFR";#N/A,#N/A,TRUE,"Cum. Summary TL";#N/A,#N/A,TRUE,"Monthly Summary TL"}</definedName>
    <definedName name="wrn.Monthly._.Report._1" hidden="1">{#N/A,#N/A,TRUE,"Sales Comparison";#N/A,#N/A,TRUE,"Cum. Summary FFR";#N/A,#N/A,TRUE,"Monthly Summary FFR";#N/A,#N/A,TRUE,"Cum. Summary TL";#N/A,#N/A,TRUE,"Monthly Summary TL"}</definedName>
    <definedName name="wrn.Monthly._.Report._2" localSheetId="0" hidden="1">{#N/A,#N/A,TRUE,"Sales Comparison";#N/A,#N/A,TRUE,"Cum. Summary FFR";#N/A,#N/A,TRUE,"Monthly Summary FFR";#N/A,#N/A,TRUE,"Cum. Summary TL";#N/A,#N/A,TRUE,"Monthly Summary TL"}</definedName>
    <definedName name="wrn.Monthly._.Report._2" hidden="1">{#N/A,#N/A,TRUE,"Sales Comparison";#N/A,#N/A,TRUE,"Cum. Summary FFR";#N/A,#N/A,TRUE,"Monthly Summary FFR";#N/A,#N/A,TRUE,"Cum. Summary TL";#N/A,#N/A,TRUE,"Monthly Summary TL"}</definedName>
    <definedName name="wrn.Monthly._.Report._3" localSheetId="0" hidden="1">{#N/A,#N/A,TRUE,"Sales Comparison";#N/A,#N/A,TRUE,"Cum. Summary FFR";#N/A,#N/A,TRUE,"Monthly Summary FFR";#N/A,#N/A,TRUE,"Cum. Summary TL";#N/A,#N/A,TRUE,"Monthly Summary TL"}</definedName>
    <definedName name="wrn.Monthly._.Report._3" hidden="1">{#N/A,#N/A,TRUE,"Sales Comparison";#N/A,#N/A,TRUE,"Cum. Summary FFR";#N/A,#N/A,TRUE,"Monthly Summary FFR";#N/A,#N/A,TRUE,"Cum. Summary TL";#N/A,#N/A,TRUE,"Monthly Summary TL"}</definedName>
    <definedName name="wrn.Monthly._.Report._4" localSheetId="0" hidden="1">{#N/A,#N/A,TRUE,"Sales Comparison";#N/A,#N/A,TRUE,"Cum. Summary FFR";#N/A,#N/A,TRUE,"Monthly Summary FFR";#N/A,#N/A,TRUE,"Cum. Summary TL";#N/A,#N/A,TRUE,"Monthly Summary TL"}</definedName>
    <definedName name="wrn.Monthly._.Report._4" hidden="1">{#N/A,#N/A,TRUE,"Sales Comparison";#N/A,#N/A,TRUE,"Cum. Summary FFR";#N/A,#N/A,TRUE,"Monthly Summary FFR";#N/A,#N/A,TRUE,"Cum. Summary TL";#N/A,#N/A,TRUE,"Monthly Summary TL"}</definedName>
    <definedName name="wrn.Monthly._.Report._5" localSheetId="0" hidden="1">{#N/A,#N/A,TRUE,"Sales Comparison";#N/A,#N/A,TRUE,"Cum. Summary FFR";#N/A,#N/A,TRUE,"Monthly Summary FFR";#N/A,#N/A,TRUE,"Cum. Summary TL";#N/A,#N/A,TRUE,"Monthly Summary TL"}</definedName>
    <definedName name="wrn.Monthly._.Report._5" hidden="1">{#N/A,#N/A,TRUE,"Sales Comparison";#N/A,#N/A,TRUE,"Cum. Summary FFR";#N/A,#N/A,TRUE,"Monthly Summary FFR";#N/A,#N/A,TRUE,"Cum. Summary TL";#N/A,#N/A,TRUE,"Monthly Summary TL"}</definedName>
    <definedName name="wrn.RAPOR1." localSheetId="0" hidden="1">{"ACIK",#N/A,FALSE,"A";"EXIM",#N/A,FALSE,"B";"DOVIZ",#N/A,FALSE,"D"}</definedName>
    <definedName name="wrn.RAPOR1." hidden="1">{"ACIK",#N/A,FALSE,"A";"EXIM",#N/A,FALSE,"B";"DOVIZ",#N/A,FALSE,"D"}</definedName>
    <definedName name="wrn.RAPOR1._1" localSheetId="0" hidden="1">{"ACIK",#N/A,FALSE,"A";"EXIM",#N/A,FALSE,"B";"DOVIZ",#N/A,FALSE,"D"}</definedName>
    <definedName name="wrn.RAPOR1._1" hidden="1">{"ACIK",#N/A,FALSE,"A";"EXIM",#N/A,FALSE,"B";"DOVIZ",#N/A,FALSE,"D"}</definedName>
    <definedName name="wrn.RAPOR1._2" localSheetId="0" hidden="1">{"ACIK",#N/A,FALSE,"A";"EXIM",#N/A,FALSE,"B";"DOVIZ",#N/A,FALSE,"D"}</definedName>
    <definedName name="wrn.RAPOR1._2" hidden="1">{"ACIK",#N/A,FALSE,"A";"EXIM",#N/A,FALSE,"B";"DOVIZ",#N/A,FALSE,"D"}</definedName>
    <definedName name="wrn.RAPOR1._3" localSheetId="0" hidden="1">{"ACIK",#N/A,FALSE,"A";"EXIM",#N/A,FALSE,"B";"DOVIZ",#N/A,FALSE,"D"}</definedName>
    <definedName name="wrn.RAPOR1._3" hidden="1">{"ACIK",#N/A,FALSE,"A";"EXIM",#N/A,FALSE,"B";"DOVIZ",#N/A,FALSE,"D"}</definedName>
    <definedName name="wrn.RAPOR1._4" localSheetId="0" hidden="1">{"ACIK",#N/A,FALSE,"A";"EXIM",#N/A,FALSE,"B";"DOVIZ",#N/A,FALSE,"D"}</definedName>
    <definedName name="wrn.RAPOR1._4" hidden="1">{"ACIK",#N/A,FALSE,"A";"EXIM",#N/A,FALSE,"B";"DOVIZ",#N/A,FALSE,"D"}</definedName>
    <definedName name="wrn.RAPOR1._5" localSheetId="0" hidden="1">{"ACIK",#N/A,FALSE,"A";"EXIM",#N/A,FALSE,"B";"DOVIZ",#N/A,FALSE,"D"}</definedName>
    <definedName name="wrn.RAPOR1._5" hidden="1">{"ACIK",#N/A,FALSE,"A";"EXIM",#N/A,FALSE,"B";"DOVIZ",#N/A,FALSE,"D"}</definedName>
    <definedName name="wrn.raport.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wrn.raport.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wrn.raport.1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wrn.raport.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wrn.raport1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wrn.raport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WWW" localSheetId="0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WWW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X" localSheetId="0" hidden="1">{#N/A,#N/A,FALSE,"Aging Summary";#N/A,#N/A,FALSE,"Ratio Analysis";#N/A,#N/A,FALSE,"Test 120 Day Accts";#N/A,#N/A,FALSE,"Tickmarks"}</definedName>
    <definedName name="X" hidden="1">{#N/A,#N/A,FALSE,"Aging Summary";#N/A,#N/A,FALSE,"Ratio Analysis";#N/A,#N/A,FALSE,"Test 120 Day Accts";#N/A,#N/A,FALSE,"Tickmarks"}</definedName>
    <definedName name="X_1" localSheetId="0" hidden="1">{#N/A,#N/A,FALSE,"Aging Summary";#N/A,#N/A,FALSE,"Ratio Analysis";#N/A,#N/A,FALSE,"Test 120 Day Accts";#N/A,#N/A,FALSE,"Tickmarks"}</definedName>
    <definedName name="X_1" hidden="1">{#N/A,#N/A,FALSE,"Aging Summary";#N/A,#N/A,FALSE,"Ratio Analysis";#N/A,#N/A,FALSE,"Test 120 Day Accts";#N/A,#N/A,FALSE,"Tickmarks"}</definedName>
    <definedName name="X_2" localSheetId="0" hidden="1">{#N/A,#N/A,FALSE,"Aging Summary";#N/A,#N/A,FALSE,"Ratio Analysis";#N/A,#N/A,FALSE,"Test 120 Day Accts";#N/A,#N/A,FALSE,"Tickmarks"}</definedName>
    <definedName name="X_2" hidden="1">{#N/A,#N/A,FALSE,"Aging Summary";#N/A,#N/A,FALSE,"Ratio Analysis";#N/A,#N/A,FALSE,"Test 120 Day Accts";#N/A,#N/A,FALSE,"Tickmarks"}</definedName>
    <definedName name="X_3" localSheetId="0" hidden="1">{#N/A,#N/A,FALSE,"Aging Summary";#N/A,#N/A,FALSE,"Ratio Analysis";#N/A,#N/A,FALSE,"Test 120 Day Accts";#N/A,#N/A,FALSE,"Tickmarks"}</definedName>
    <definedName name="X_3" hidden="1">{#N/A,#N/A,FALSE,"Aging Summary";#N/A,#N/A,FALSE,"Ratio Analysis";#N/A,#N/A,FALSE,"Test 120 Day Accts";#N/A,#N/A,FALSE,"Tickmarks"}</definedName>
    <definedName name="X_4" localSheetId="0" hidden="1">{#N/A,#N/A,FALSE,"Aging Summary";#N/A,#N/A,FALSE,"Ratio Analysis";#N/A,#N/A,FALSE,"Test 120 Day Accts";#N/A,#N/A,FALSE,"Tickmarks"}</definedName>
    <definedName name="X_4" hidden="1">{#N/A,#N/A,FALSE,"Aging Summary";#N/A,#N/A,FALSE,"Ratio Analysis";#N/A,#N/A,FALSE,"Test 120 Day Accts";#N/A,#N/A,FALSE,"Tickmarks"}</definedName>
    <definedName name="X_5" localSheetId="0" hidden="1">{#N/A,#N/A,FALSE,"Aging Summary";#N/A,#N/A,FALSE,"Ratio Analysis";#N/A,#N/A,FALSE,"Test 120 Day Accts";#N/A,#N/A,FALSE,"Tickmarks"}</definedName>
    <definedName name="X_5" hidden="1">{#N/A,#N/A,FALSE,"Aging Summary";#N/A,#N/A,FALSE,"Ratio Analysis";#N/A,#N/A,FALSE,"Test 120 Day Accts";#N/A,#N/A,FALSE,"Tickmarks"}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62" i="3" l="1"/>
  <c r="F61" i="3"/>
  <c r="F59" i="3"/>
  <c r="F58" i="3"/>
  <c r="F56" i="3"/>
  <c r="F55" i="3"/>
  <c r="F54" i="3"/>
  <c r="F53" i="3"/>
  <c r="F51" i="3"/>
  <c r="F50" i="3"/>
  <c r="F49" i="3"/>
  <c r="F48" i="3"/>
  <c r="F46" i="3"/>
  <c r="F45" i="3"/>
  <c r="F44" i="3"/>
  <c r="F43" i="3"/>
  <c r="E41" i="3"/>
  <c r="D41" i="3"/>
  <c r="F40" i="3"/>
  <c r="F39" i="3"/>
  <c r="F38" i="3"/>
  <c r="F36" i="3"/>
  <c r="E35" i="3"/>
  <c r="D35" i="3"/>
  <c r="F34" i="3"/>
  <c r="F33" i="3"/>
  <c r="F32" i="3"/>
  <c r="F31" i="3"/>
  <c r="F30" i="3"/>
  <c r="F29" i="3"/>
  <c r="D25" i="3"/>
  <c r="D26" i="3" s="1"/>
  <c r="E25" i="3"/>
  <c r="F23" i="3"/>
  <c r="F22" i="3"/>
  <c r="F21" i="3"/>
  <c r="C25" i="3"/>
  <c r="C26" i="3" s="1"/>
  <c r="F20" i="3"/>
  <c r="F19" i="3"/>
  <c r="F18" i="3"/>
  <c r="F17" i="3"/>
  <c r="F16" i="3"/>
  <c r="F13" i="3"/>
  <c r="F12" i="3"/>
  <c r="F11" i="3"/>
  <c r="F9" i="3"/>
  <c r="F8" i="3"/>
  <c r="D6" i="3"/>
  <c r="D14" i="3" s="1"/>
  <c r="C6" i="3"/>
  <c r="C14" i="3" s="1"/>
  <c r="E6" i="3"/>
  <c r="F5" i="3"/>
  <c r="F4" i="3"/>
  <c r="F59" i="2"/>
  <c r="F58" i="2"/>
  <c r="F56" i="2"/>
  <c r="F55" i="2"/>
  <c r="F53" i="2"/>
  <c r="F52" i="2"/>
  <c r="F49" i="2"/>
  <c r="F48" i="2"/>
  <c r="F47" i="2"/>
  <c r="F46" i="2"/>
  <c r="F45" i="2"/>
  <c r="F44" i="2"/>
  <c r="D43" i="2"/>
  <c r="F43" i="2" s="1"/>
  <c r="F42" i="2"/>
  <c r="F36" i="2"/>
  <c r="F35" i="2"/>
  <c r="F34" i="2"/>
  <c r="F33" i="2"/>
  <c r="F32" i="2"/>
  <c r="F29" i="2"/>
  <c r="F28" i="2"/>
  <c r="E27" i="2"/>
  <c r="E30" i="2" s="1"/>
  <c r="D27" i="2"/>
  <c r="D30" i="2" s="1"/>
  <c r="D31" i="2" s="1"/>
  <c r="C27" i="2"/>
  <c r="C30" i="2" s="1"/>
  <c r="C31" i="2" s="1"/>
  <c r="F26" i="2"/>
  <c r="F25" i="2"/>
  <c r="F20" i="2"/>
  <c r="F19" i="2"/>
  <c r="F18" i="2"/>
  <c r="F17" i="2"/>
  <c r="F16" i="2"/>
  <c r="F15" i="2"/>
  <c r="F14" i="2"/>
  <c r="F11" i="2"/>
  <c r="F10" i="2"/>
  <c r="F9" i="2"/>
  <c r="E7" i="2"/>
  <c r="C7" i="2"/>
  <c r="D7" i="2"/>
  <c r="D12" i="2" s="1"/>
  <c r="D13" i="2" s="1"/>
  <c r="F6" i="2"/>
  <c r="F5" i="2"/>
  <c r="F4" i="2"/>
  <c r="F40" i="2"/>
  <c r="F39" i="2"/>
  <c r="F52" i="1"/>
  <c r="F50" i="1"/>
  <c r="F49" i="1"/>
  <c r="F44" i="1"/>
  <c r="F43" i="1"/>
  <c r="E42" i="1"/>
  <c r="E45" i="1" s="1"/>
  <c r="D42" i="1"/>
  <c r="D45" i="1" s="1"/>
  <c r="D48" i="1" s="1"/>
  <c r="C42" i="1"/>
  <c r="C45" i="1" s="1"/>
  <c r="F41" i="1"/>
  <c r="F40" i="1"/>
  <c r="F33" i="1"/>
  <c r="F32" i="1"/>
  <c r="F31" i="1"/>
  <c r="F29" i="1"/>
  <c r="F28" i="1"/>
  <c r="F27" i="1"/>
  <c r="F26" i="1"/>
  <c r="E25" i="1"/>
  <c r="D25" i="1"/>
  <c r="D21" i="1" s="1"/>
  <c r="C25" i="1"/>
  <c r="F24" i="1"/>
  <c r="F23" i="1"/>
  <c r="F22" i="1"/>
  <c r="E20" i="1"/>
  <c r="D20" i="1"/>
  <c r="C20" i="1"/>
  <c r="F16" i="1"/>
  <c r="F14" i="1"/>
  <c r="F12" i="1"/>
  <c r="F11" i="1"/>
  <c r="F10" i="1"/>
  <c r="F8" i="1"/>
  <c r="F7" i="1"/>
  <c r="E6" i="1"/>
  <c r="E9" i="1" s="1"/>
  <c r="D6" i="1"/>
  <c r="D9" i="1" s="1"/>
  <c r="D13" i="1" s="1"/>
  <c r="C6" i="1"/>
  <c r="C9" i="1" s="1"/>
  <c r="C13" i="1" s="1"/>
  <c r="F5" i="1"/>
  <c r="F4" i="1"/>
  <c r="F41" i="3" l="1"/>
  <c r="F6" i="3"/>
  <c r="F35" i="3"/>
  <c r="F30" i="2"/>
  <c r="E31" i="2"/>
  <c r="F31" i="2" s="1"/>
  <c r="F7" i="2"/>
  <c r="F25" i="1"/>
  <c r="F38" i="1"/>
  <c r="F20" i="1"/>
  <c r="E21" i="1"/>
  <c r="F21" i="1" s="1"/>
  <c r="C21" i="1"/>
  <c r="F6" i="1"/>
  <c r="C19" i="1"/>
  <c r="C15" i="1"/>
  <c r="C17" i="1" s="1"/>
  <c r="C53" i="1" s="1"/>
  <c r="F55" i="1"/>
  <c r="D19" i="1"/>
  <c r="D30" i="1" s="1"/>
  <c r="D34" i="1" s="1"/>
  <c r="D35" i="1" s="1"/>
  <c r="D15" i="1"/>
  <c r="D17" i="1" s="1"/>
  <c r="D53" i="1" s="1"/>
  <c r="E48" i="1"/>
  <c r="F48" i="1" s="1"/>
  <c r="F45" i="1"/>
  <c r="C12" i="2"/>
  <c r="C13" i="2" s="1"/>
  <c r="E26" i="3"/>
  <c r="F25" i="3"/>
  <c r="F9" i="1"/>
  <c r="F42" i="1"/>
  <c r="F27" i="2"/>
  <c r="F37" i="1"/>
  <c r="D41" i="2"/>
  <c r="F41" i="2" s="1"/>
  <c r="F7" i="3"/>
  <c r="F24" i="3"/>
  <c r="E47" i="1"/>
  <c r="E14" i="3"/>
  <c r="E13" i="1"/>
  <c r="F10" i="3"/>
  <c r="F8" i="2"/>
  <c r="C51" i="1"/>
  <c r="E12" i="2"/>
  <c r="D51" i="1"/>
  <c r="C30" i="1" l="1"/>
  <c r="C34" i="1" s="1"/>
  <c r="F26" i="3"/>
  <c r="C36" i="1"/>
  <c r="C35" i="1"/>
  <c r="F13" i="1"/>
  <c r="E15" i="1"/>
  <c r="E19" i="1"/>
  <c r="E13" i="2"/>
  <c r="F13" i="2" s="1"/>
  <c r="F12" i="2"/>
  <c r="F15" i="3"/>
  <c r="F14" i="3"/>
  <c r="F47" i="1"/>
  <c r="E51" i="1"/>
  <c r="F51" i="1" s="1"/>
  <c r="D36" i="1"/>
  <c r="F36" i="1" s="1"/>
  <c r="E30" i="1" l="1"/>
  <c r="F19" i="1"/>
  <c r="E17" i="1"/>
  <c r="F15" i="1"/>
  <c r="E34" i="1" l="1"/>
  <c r="F30" i="1"/>
  <c r="E53" i="1"/>
  <c r="F53" i="1" s="1"/>
  <c r="F17" i="1"/>
  <c r="F34" i="1" l="1"/>
  <c r="E35" i="1"/>
  <c r="F35" i="1" s="1"/>
</calcChain>
</file>

<file path=xl/sharedStrings.xml><?xml version="1.0" encoding="utf-8"?>
<sst xmlns="http://schemas.openxmlformats.org/spreadsheetml/2006/main" count="201" uniqueCount="125">
  <si>
    <t>-</t>
  </si>
  <si>
    <t>n.a.</t>
  </si>
  <si>
    <t>Konsolide</t>
  </si>
  <si>
    <t>Finansal Tablolar</t>
  </si>
  <si>
    <t>Hasılat</t>
  </si>
  <si>
    <t>Satışların maliyeti</t>
  </si>
  <si>
    <t>Brüt Kâr</t>
  </si>
  <si>
    <t>Faaliyet giderleri</t>
  </si>
  <si>
    <t>Diğer gelir/gider</t>
  </si>
  <si>
    <t>Faaliyet Kârı</t>
  </si>
  <si>
    <t>Amortisman giderlerine ilişkin düzeltmeler</t>
  </si>
  <si>
    <t>Operasyonel kur farkından kaynaklanan giderlere ilişkin düzeltmeler</t>
  </si>
  <si>
    <t>Tarife alacaklarına ilişkin faiz gelirleri ile ilgili düzeltmeler</t>
  </si>
  <si>
    <t>FAVÖK</t>
  </si>
  <si>
    <t>Yatırım harcamaları geri ödemeleri</t>
  </si>
  <si>
    <t>FAVÖK+Yatırım Harcamaları Geri Ödemeleri</t>
  </si>
  <si>
    <t>Tek seferlik (gelir) / gider</t>
  </si>
  <si>
    <t>Faaliyet Gelirleri</t>
  </si>
  <si>
    <t>Amortisman</t>
  </si>
  <si>
    <t>Finansal sonuç</t>
  </si>
  <si>
    <t>Net kredi ve tahvil faiz gideri</t>
  </si>
  <si>
    <t>Ortalama net kredi ve tahvil finansman oranı (%)</t>
  </si>
  <si>
    <t>Ortalama kredi ve tahvil finansman oranı (%) - 
nakit ve türevlerin etkisi hariç</t>
  </si>
  <si>
    <t>Faaliyetlerden kaynaklı kur kazancı / (zararı)</t>
  </si>
  <si>
    <t>Kiralama borçları faiz gideri</t>
  </si>
  <si>
    <t>Diğer</t>
  </si>
  <si>
    <t>Gelir vergisi</t>
  </si>
  <si>
    <t>Net Kâr</t>
  </si>
  <si>
    <t>Vergi oranı değişikliği</t>
  </si>
  <si>
    <t>Duran varlık yeniden değerleme etkisi</t>
  </si>
  <si>
    <t>Baz Alınan Net Kâr</t>
  </si>
  <si>
    <t>Hisse başına kazanç (kr)</t>
  </si>
  <si>
    <t>Temettü ödeme oranı</t>
  </si>
  <si>
    <t>Hisse başına temettü (kr)</t>
  </si>
  <si>
    <t>Faiz ve Vergi Öncesi Operasyonel Nakit Akışı</t>
  </si>
  <si>
    <t>Yatırım harcamaları</t>
  </si>
  <si>
    <t>Faiz ve Vergi Öncesi Serbest Nakit Akışı</t>
  </si>
  <si>
    <t xml:space="preserve">Net faiz ödemeleri </t>
  </si>
  <si>
    <t>Vergi ödemeleri</t>
  </si>
  <si>
    <t>Faiz ve Vergi Sonrası Serbest Nakit Akışı</t>
  </si>
  <si>
    <t>Finansal Net Borç (Açılış bakiyesi)</t>
  </si>
  <si>
    <t>Faiz ve vergi sonrası serbest nakit akışı</t>
  </si>
  <si>
    <t>Temettü ödemeleri</t>
  </si>
  <si>
    <t>Diğer (Kur değişimi, Faiz tahakkuku)</t>
  </si>
  <si>
    <t>Finansal Net Borç (Kapanış bakiyesi)</t>
  </si>
  <si>
    <t>Finansal Net Borç / Faaliyet Gelirleri</t>
  </si>
  <si>
    <t>Ekonomik Net Borç (Kapanış Bakiyesi)</t>
  </si>
  <si>
    <t>Parasal (kayıp) / kazanç</t>
  </si>
  <si>
    <t>Enflasyon etkisi</t>
  </si>
  <si>
    <t>Değişim</t>
  </si>
  <si>
    <t>22-23</t>
  </si>
  <si>
    <t>Temettü (ilgili mali yıla ilişkin) (*)</t>
  </si>
  <si>
    <t>Düzenlemeye tabi brüt kâr</t>
  </si>
  <si>
    <t>Serbest piyasa satışlarından elde edilen brüt kâr</t>
  </si>
  <si>
    <t>Şüpheli alacağa bağlı gelir ve gider</t>
  </si>
  <si>
    <t>Şüpheli alacak karşılığı gideri</t>
  </si>
  <si>
    <t>Vadesi geçmiş elektrik alacaklarından elde edilen faiz geliri</t>
  </si>
  <si>
    <t>Prim tahsilatları</t>
  </si>
  <si>
    <t>Fiyat eşitleme etkileri</t>
  </si>
  <si>
    <t>Net müşteri depozito ilaveleri</t>
  </si>
  <si>
    <t>Net işletme sermayesindeki değişim</t>
  </si>
  <si>
    <t>TMS 29 etkileri</t>
  </si>
  <si>
    <t>Perakende</t>
  </si>
  <si>
    <t>Finansallar</t>
  </si>
  <si>
    <t>Müşteri Çözümleri</t>
  </si>
  <si>
    <t>alma gücüyle</t>
  </si>
  <si>
    <t>2022 satın</t>
  </si>
  <si>
    <t>2023 satın</t>
  </si>
  <si>
    <t>Brüt kâr (amortisman hariç)</t>
  </si>
  <si>
    <t>Kurumsal</t>
  </si>
  <si>
    <t>Mesken ve ticarethane</t>
  </si>
  <si>
    <t>Brüt kâr marjı (%)</t>
  </si>
  <si>
    <t>Düzenlemeye tabi (%)</t>
  </si>
  <si>
    <t>Serbest (%)</t>
  </si>
  <si>
    <t>Müşteri sayısı (m)</t>
  </si>
  <si>
    <t>Müşteri kayıp oranı (%)</t>
  </si>
  <si>
    <t>Kurulu Güç Kapasitesi</t>
  </si>
  <si>
    <t>GES (MWp)</t>
  </si>
  <si>
    <t>Kojenerasyon (MW)</t>
  </si>
  <si>
    <t>E-mobilite</t>
  </si>
  <si>
    <t>Şarj soket sayısı</t>
  </si>
  <si>
    <t>Satış hacmi (TWs)</t>
  </si>
  <si>
    <t>Düzenlemeye tabi (TWs)</t>
  </si>
  <si>
    <t>Serbest (TWs)</t>
  </si>
  <si>
    <t>Şarj noktası</t>
  </si>
  <si>
    <t>Perakende &amp; Müşteri Çözümleri</t>
  </si>
  <si>
    <t>Faaliyetler</t>
  </si>
  <si>
    <t>Dağıtım</t>
  </si>
  <si>
    <t>Finansal gelir</t>
  </si>
  <si>
    <t>Verimlilik ve kalite</t>
  </si>
  <si>
    <t>Yatırım harcamaları verimliliği</t>
  </si>
  <si>
    <t>Faaliyet giderleri verimliliği</t>
  </si>
  <si>
    <t>Kayıp / kaçak verimliliği</t>
  </si>
  <si>
    <t>Kaçak tahakkuku ve tahsilatı</t>
  </si>
  <si>
    <t>Kalite primi</t>
  </si>
  <si>
    <t>Vergi düzeltmesi</t>
  </si>
  <si>
    <t>Henüz nakit etkisi olmayan finansal gelir</t>
  </si>
  <si>
    <t>Net işletme sermayesi ve diğer</t>
  </si>
  <si>
    <t>Gerçekleşen yatırım harcamaları</t>
  </si>
  <si>
    <t>Ödenmiş KDV</t>
  </si>
  <si>
    <t>Yatırım harcamaları kaynaklı işletme sermayesi etkisi</t>
  </si>
  <si>
    <t>Nakit Etkisi Olan Yatırım Harcamaları</t>
  </si>
  <si>
    <t xml:space="preserve">Dağıtım </t>
  </si>
  <si>
    <t>DVT (Açılış bakiyesi)</t>
  </si>
  <si>
    <t xml:space="preserve">Gerçekleşen yatırım harcamaları </t>
  </si>
  <si>
    <t>Geçmişe dönük tarife düzeltmeleri</t>
  </si>
  <si>
    <t>Açılış bakiyesinin yeniden değerlemesi</t>
  </si>
  <si>
    <t>DVT (Kapanış bakiyesi)</t>
  </si>
  <si>
    <t>Reel makul getiri oranı (%)</t>
  </si>
  <si>
    <t>İlk yatırım tavanı (reel)</t>
  </si>
  <si>
    <t>İlk yatırım tavanı (nominal)</t>
  </si>
  <si>
    <t>Fazla harcama (%)</t>
  </si>
  <si>
    <t>Kayıp Kaçak Başkent</t>
  </si>
  <si>
    <t>Hedef</t>
  </si>
  <si>
    <t>Gerçekleşme</t>
  </si>
  <si>
    <t>% verimlilik</t>
  </si>
  <si>
    <t>Dağıtılan elektrik miktarı (TWh)</t>
  </si>
  <si>
    <t>Kayıp Kaçak Ayedaş</t>
  </si>
  <si>
    <t>Kayıp Kaçak Toroslar</t>
  </si>
  <si>
    <t>Kaçak Tahakkuku ve Tahsilatı</t>
  </si>
  <si>
    <t>Kaçak tahakkuku</t>
  </si>
  <si>
    <t>Kaçak tahakkuk tahsilatı</t>
  </si>
  <si>
    <t>Dağıtım ağı uzunluğu (km)</t>
  </si>
  <si>
    <t>Dağıtım bağlantı noktası sayısı (m)</t>
  </si>
  <si>
    <t>(*) 2022 yılında temettü, o tarihte geçerli olan TFRS uygulamaları kapsamında enflasyon muhasebesi uygulanmamış baz alınan net kar üzerinden hesaplanmıştır.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</si>
</sst>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-* #,##0.00\ _₺_-;\-* #,##0.00\ _₺_-;_-* &quot;-&quot;??\ _₺_-;_-@_-"/>
    <numFmt numFmtId="165" formatCode="_-* #,##0\ _₺_-;\-* #,##0\ _₺_-;_-* &quot;-&quot;??\ _₺_-;_-@_-"/>
    <numFmt numFmtId="166" formatCode="0.0%"/>
    <numFmt numFmtId="167" formatCode="#,##0.0"/>
    <numFmt numFmtId="168" formatCode="#,##0.000"/>
    <numFmt numFmtId="169" formatCode="%0.0"/>
    <numFmt numFmtId="170" formatCode="%0.00"/>
    <numFmt numFmtId="171" formatCode="%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ED7D31"/>
        <bgColor indexed="64"/>
      </patternFill>
    </fill>
  </fills>
  <borders count="5">
    <border>
      <left/>
      <right/>
      <top/>
      <bottom/>
      <diagonal/>
    </border>
    <border>
      <left/>
      <right style="thick">
        <color theme="0"/>
      </right>
      <top/>
      <bottom/>
      <diagonal/>
    </border>
    <border>
      <left style="thick">
        <color theme="0"/>
      </left>
      <right style="thick">
        <color theme="0"/>
      </right>
      <top/>
      <bottom/>
      <diagonal/>
    </border>
    <border>
      <left/>
      <right style="thick">
        <color theme="0"/>
      </right>
      <top/>
      <bottom style="medium">
        <color rgb="FFFFC000"/>
      </bottom>
      <diagonal/>
    </border>
    <border>
      <left style="thick">
        <color theme="0"/>
      </left>
      <right style="thick">
        <color theme="0"/>
      </right>
      <top/>
      <bottom style="medium">
        <color rgb="FFFFC000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1">
    <xf numFmtId="0" fontId="0" fillId="0" borderId="0" xfId="0"/>
    <xf numFmtId="3" fontId="2" fillId="0" borderId="0" xfId="0" applyNumberFormat="1" applyFont="1"/>
    <xf numFmtId="3" fontId="0" fillId="0" borderId="0" xfId="0" applyNumberFormat="1"/>
    <xf numFmtId="165" fontId="0" fillId="0" borderId="0" xfId="1" applyNumberFormat="1" applyFont="1"/>
    <xf numFmtId="0" fontId="2" fillId="0" borderId="1" xfId="0" applyFont="1" applyBorder="1"/>
    <xf numFmtId="0" fontId="2" fillId="0" borderId="2" xfId="0" applyFont="1" applyBorder="1" applyAlignment="1">
      <alignment horizontal="center"/>
    </xf>
    <xf numFmtId="0" fontId="2" fillId="0" borderId="3" xfId="0" applyFont="1" applyBorder="1"/>
    <xf numFmtId="0" fontId="2" fillId="0" borderId="4" xfId="0" applyFont="1" applyBorder="1" applyAlignment="1">
      <alignment horizontal="center"/>
    </xf>
    <xf numFmtId="16" fontId="2" fillId="0" borderId="4" xfId="0" quotePrefix="1" applyNumberFormat="1" applyFont="1" applyBorder="1" applyAlignment="1">
      <alignment horizontal="center"/>
    </xf>
    <xf numFmtId="0" fontId="0" fillId="0" borderId="1" xfId="0" applyBorder="1"/>
    <xf numFmtId="3" fontId="0" fillId="0" borderId="2" xfId="0" applyNumberFormat="1" applyBorder="1" applyAlignment="1">
      <alignment horizontal="right" indent="1"/>
    </xf>
    <xf numFmtId="3" fontId="0" fillId="0" borderId="0" xfId="1" applyNumberFormat="1" applyFont="1"/>
    <xf numFmtId="0" fontId="3" fillId="2" borderId="1" xfId="0" applyFont="1" applyFill="1" applyBorder="1"/>
    <xf numFmtId="3" fontId="3" fillId="2" borderId="2" xfId="0" applyNumberFormat="1" applyFont="1" applyFill="1" applyBorder="1" applyAlignment="1">
      <alignment horizontal="right" indent="1"/>
    </xf>
    <xf numFmtId="0" fontId="4" fillId="0" borderId="0" xfId="0" applyFont="1"/>
    <xf numFmtId="3" fontId="5" fillId="0" borderId="0" xfId="1" applyNumberFormat="1" applyFont="1"/>
    <xf numFmtId="3" fontId="2" fillId="0" borderId="2" xfId="0" applyNumberFormat="1" applyFont="1" applyBorder="1" applyAlignment="1">
      <alignment horizontal="right" indent="1"/>
    </xf>
    <xf numFmtId="9" fontId="0" fillId="0" borderId="0" xfId="2" applyFont="1"/>
    <xf numFmtId="3" fontId="0" fillId="0" borderId="2" xfId="0" quotePrefix="1" applyNumberFormat="1" applyBorder="1" applyAlignment="1">
      <alignment horizontal="right" indent="1"/>
    </xf>
    <xf numFmtId="0" fontId="0" fillId="0" borderId="1" xfId="0" applyBorder="1" applyAlignment="1">
      <alignment horizontal="left" indent="1"/>
    </xf>
    <xf numFmtId="0" fontId="0" fillId="0" borderId="1" xfId="0" applyBorder="1" applyAlignment="1">
      <alignment horizontal="left" wrapText="1" indent="1"/>
    </xf>
    <xf numFmtId="3" fontId="0" fillId="0" borderId="2" xfId="2" applyNumberFormat="1" applyFont="1" applyFill="1" applyBorder="1" applyAlignment="1">
      <alignment horizontal="right" indent="1"/>
    </xf>
    <xf numFmtId="4" fontId="0" fillId="0" borderId="2" xfId="0" applyNumberFormat="1" applyBorder="1" applyAlignment="1">
      <alignment horizontal="right" indent="1"/>
    </xf>
    <xf numFmtId="4" fontId="6" fillId="0" borderId="2" xfId="0" applyNumberFormat="1" applyFont="1" applyBorder="1" applyAlignment="1">
      <alignment horizontal="right" indent="1"/>
    </xf>
    <xf numFmtId="3" fontId="7" fillId="0" borderId="0" xfId="0" applyNumberFormat="1" applyFont="1" applyAlignment="1">
      <alignment horizontal="center"/>
    </xf>
    <xf numFmtId="167" fontId="0" fillId="0" borderId="2" xfId="0" applyNumberFormat="1" applyBorder="1" applyAlignment="1">
      <alignment horizontal="right" indent="1"/>
    </xf>
    <xf numFmtId="10" fontId="7" fillId="0" borderId="0" xfId="2" applyNumberFormat="1" applyFont="1" applyAlignment="1">
      <alignment horizontal="center"/>
    </xf>
    <xf numFmtId="3" fontId="1" fillId="0" borderId="2" xfId="2" applyNumberFormat="1" applyFont="1" applyFill="1" applyBorder="1" applyAlignment="1">
      <alignment horizontal="right" indent="1"/>
    </xf>
    <xf numFmtId="3" fontId="0" fillId="0" borderId="0" xfId="0" applyNumberFormat="1" applyAlignment="1">
      <alignment horizontal="right" indent="1"/>
    </xf>
    <xf numFmtId="167" fontId="3" fillId="2" borderId="2" xfId="0" applyNumberFormat="1" applyFont="1" applyFill="1" applyBorder="1" applyAlignment="1">
      <alignment horizontal="right" indent="1"/>
    </xf>
    <xf numFmtId="167" fontId="2" fillId="0" borderId="2" xfId="0" applyNumberFormat="1" applyFont="1" applyBorder="1" applyAlignment="1">
      <alignment horizontal="right" indent="1"/>
    </xf>
    <xf numFmtId="168" fontId="0" fillId="0" borderId="0" xfId="0" applyNumberFormat="1"/>
    <xf numFmtId="10" fontId="0" fillId="0" borderId="0" xfId="2" applyNumberFormat="1" applyFont="1"/>
    <xf numFmtId="0" fontId="8" fillId="0" borderId="1" xfId="0" applyFont="1" applyBorder="1"/>
    <xf numFmtId="0" fontId="8" fillId="0" borderId="2" xfId="0" applyFont="1" applyBorder="1" applyAlignment="1">
      <alignment horizontal="center"/>
    </xf>
    <xf numFmtId="0" fontId="6" fillId="0" borderId="0" xfId="0" applyFont="1"/>
    <xf numFmtId="0" fontId="8" fillId="0" borderId="3" xfId="0" applyFont="1" applyBorder="1"/>
    <xf numFmtId="3" fontId="0" fillId="0" borderId="2" xfId="0" applyNumberFormat="1" applyBorder="1" applyAlignment="1">
      <alignment horizontal="right"/>
    </xf>
    <xf numFmtId="0" fontId="0" fillId="0" borderId="0" xfId="0" applyAlignment="1">
      <alignment horizontal="right"/>
    </xf>
    <xf numFmtId="3" fontId="0" fillId="0" borderId="2" xfId="0" quotePrefix="1" applyNumberFormat="1" applyBorder="1" applyAlignment="1">
      <alignment horizontal="right"/>
    </xf>
    <xf numFmtId="9" fontId="0" fillId="0" borderId="0" xfId="2" applyFont="1" applyAlignment="1">
      <alignment horizontal="right"/>
    </xf>
    <xf numFmtId="3" fontId="3" fillId="2" borderId="2" xfId="0" applyNumberFormat="1" applyFont="1" applyFill="1" applyBorder="1"/>
    <xf numFmtId="3" fontId="5" fillId="0" borderId="0" xfId="0" applyNumberFormat="1" applyFont="1"/>
    <xf numFmtId="3" fontId="0" fillId="0" borderId="2" xfId="0" applyNumberFormat="1" applyBorder="1"/>
    <xf numFmtId="3" fontId="7" fillId="0" borderId="0" xfId="0" applyNumberFormat="1" applyFont="1"/>
    <xf numFmtId="167" fontId="3" fillId="2" borderId="2" xfId="0" applyNumberFormat="1" applyFont="1" applyFill="1" applyBorder="1" applyAlignment="1">
      <alignment horizontal="right"/>
    </xf>
    <xf numFmtId="0" fontId="0" fillId="0" borderId="0" xfId="0" applyAlignment="1">
      <alignment horizontal="right" indent="1"/>
    </xf>
    <xf numFmtId="167" fontId="0" fillId="0" borderId="2" xfId="0" applyNumberFormat="1" applyBorder="1" applyAlignment="1">
      <alignment horizontal="right"/>
    </xf>
    <xf numFmtId="0" fontId="0" fillId="0" borderId="1" xfId="0" applyBorder="1" applyAlignment="1">
      <alignment horizontal="left" indent="2"/>
    </xf>
    <xf numFmtId="166" fontId="0" fillId="0" borderId="2" xfId="2" applyNumberFormat="1" applyFont="1" applyFill="1" applyBorder="1" applyAlignment="1">
      <alignment horizontal="right"/>
    </xf>
    <xf numFmtId="0" fontId="3" fillId="2" borderId="1" xfId="0" applyFont="1" applyFill="1" applyBorder="1" applyAlignment="1">
      <alignment horizontal="left"/>
    </xf>
    <xf numFmtId="0" fontId="3" fillId="2" borderId="2" xfId="0" applyFont="1" applyFill="1" applyBorder="1" applyAlignment="1">
      <alignment horizontal="right"/>
    </xf>
    <xf numFmtId="0" fontId="0" fillId="0" borderId="1" xfId="0" applyBorder="1" applyAlignment="1">
      <alignment horizontal="left"/>
    </xf>
    <xf numFmtId="167" fontId="0" fillId="0" borderId="2" xfId="0" quotePrefix="1" applyNumberFormat="1" applyBorder="1" applyAlignment="1">
      <alignment horizontal="right"/>
    </xf>
    <xf numFmtId="166" fontId="0" fillId="0" borderId="0" xfId="2" applyNumberFormat="1" applyFont="1"/>
    <xf numFmtId="167" fontId="0" fillId="0" borderId="0" xfId="0" applyNumberFormat="1"/>
    <xf numFmtId="0" fontId="0" fillId="0" borderId="0" xfId="0" applyAlignment="1">
      <alignment wrapText="1"/>
    </xf>
    <xf numFmtId="166" fontId="0" fillId="0" borderId="0" xfId="2" applyNumberFormat="1" applyFont="1" applyFill="1" applyAlignment="1"/>
    <xf numFmtId="3" fontId="0" fillId="0" borderId="2" xfId="0" quotePrefix="1" applyNumberFormat="1" applyBorder="1"/>
    <xf numFmtId="3" fontId="7" fillId="0" borderId="0" xfId="2" applyNumberFormat="1" applyFont="1" applyFill="1" applyAlignment="1"/>
    <xf numFmtId="9" fontId="0" fillId="0" borderId="0" xfId="2" applyFont="1" applyFill="1" applyAlignment="1"/>
    <xf numFmtId="3" fontId="2" fillId="0" borderId="2" xfId="0" applyNumberFormat="1" applyFont="1" applyBorder="1"/>
    <xf numFmtId="166" fontId="4" fillId="2" borderId="2" xfId="2" applyNumberFormat="1" applyFont="1" applyFill="1" applyBorder="1" applyAlignment="1"/>
    <xf numFmtId="3" fontId="4" fillId="2" borderId="2" xfId="0" applyNumberFormat="1" applyFont="1" applyFill="1" applyBorder="1"/>
    <xf numFmtId="167" fontId="0" fillId="0" borderId="2" xfId="0" applyNumberFormat="1" applyBorder="1"/>
    <xf numFmtId="3" fontId="0" fillId="0" borderId="2" xfId="0" applyNumberFormat="1" applyFill="1" applyBorder="1" applyAlignment="1">
      <alignment horizontal="right" indent="1"/>
    </xf>
    <xf numFmtId="3" fontId="0" fillId="0" borderId="2" xfId="0" quotePrefix="1" applyNumberFormat="1" applyFill="1" applyBorder="1" applyAlignment="1">
      <alignment horizontal="right" indent="1"/>
    </xf>
    <xf numFmtId="4" fontId="0" fillId="0" borderId="2" xfId="0" applyNumberFormat="1" applyFill="1" applyBorder="1" applyAlignment="1">
      <alignment horizontal="right" indent="1"/>
    </xf>
    <xf numFmtId="4" fontId="0" fillId="0" borderId="2" xfId="0" quotePrefix="1" applyNumberFormat="1" applyFill="1" applyBorder="1" applyAlignment="1">
      <alignment horizontal="right" indent="1"/>
    </xf>
    <xf numFmtId="3" fontId="2" fillId="0" borderId="0" xfId="0" applyNumberFormat="1" applyFont="1" applyAlignment="1">
      <alignment horizontal="center" wrapText="1"/>
    </xf>
    <xf numFmtId="3" fontId="0" fillId="0" borderId="0" xfId="0" applyNumberFormat="1" applyAlignment="1">
      <alignment horizontal="center"/>
    </xf>
    <xf numFmtId="169" fontId="0" fillId="0" borderId="2" xfId="2" applyNumberFormat="1" applyFont="1" applyFill="1" applyBorder="1" applyAlignment="1">
      <alignment horizontal="right" indent="1"/>
    </xf>
    <xf numFmtId="170" fontId="0" fillId="0" borderId="2" xfId="2" applyNumberFormat="1" applyFont="1" applyFill="1" applyBorder="1" applyAlignment="1">
      <alignment horizontal="right" indent="1"/>
    </xf>
    <xf numFmtId="170" fontId="0" fillId="0" borderId="2" xfId="2" quotePrefix="1" applyNumberFormat="1" applyFont="1" applyFill="1" applyBorder="1" applyAlignment="1">
      <alignment horizontal="right" indent="1"/>
    </xf>
    <xf numFmtId="169" fontId="3" fillId="2" borderId="2" xfId="2" applyNumberFormat="1" applyFont="1" applyFill="1" applyBorder="1" applyAlignment="1">
      <alignment horizontal="right"/>
    </xf>
    <xf numFmtId="169" fontId="0" fillId="0" borderId="2" xfId="2" applyNumberFormat="1" applyFont="1" applyFill="1" applyBorder="1" applyAlignment="1">
      <alignment horizontal="right"/>
    </xf>
    <xf numFmtId="170" fontId="0" fillId="0" borderId="2" xfId="2" applyNumberFormat="1" applyFont="1" applyFill="1" applyBorder="1" applyAlignment="1"/>
    <xf numFmtId="171" fontId="0" fillId="0" borderId="2" xfId="2" applyNumberFormat="1" applyFont="1" applyFill="1" applyBorder="1" applyAlignment="1"/>
    <xf numFmtId="169" fontId="0" fillId="0" borderId="2" xfId="2" applyNumberFormat="1" applyFont="1" applyBorder="1" applyAlignment="1"/>
    <xf numFmtId="169" fontId="0" fillId="0" borderId="2" xfId="2" applyNumberFormat="1" applyFont="1" applyFill="1" applyBorder="1" applyAlignment="1"/>
    <xf numFmtId="0" fontId="0" fillId="0" borderId="0" xfId="0" applyFill="1" applyAlignment="1">
      <alignment horizontal="left"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10" Type="http://schemas.openxmlformats.org/officeDocument/2006/relationships/externalLink" Target="externalLinks/externalLink7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brahim_demirel\c\My%20Documents\new\EXC_GU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35.2.22\M&#252;d&#252;rl&#252;kler\Mali%20&#304;&#351;ler%20M&#252;d&#252;rl&#252;&#287;&#252;\B&#304;LGE\TABLOLAR%202009\flash%20yedek\2007%20TAHAKKUKLAR\Documents%20and%20Settings\Matrix\Desktop\Belgelerim\FONKON200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SEMANAI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ABalas\My%20Documents\Projects\JGM001-11\Modelling\EnerjiSA\EnerjiSA%20Volatility%20Model%20v1.13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-leva-cel1\carrefour_dir_fin_gestion$\CF\Situat_Treso\2002\06\SIT-TRESO\Reporting\Estimation%20Gearing\GEARING09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dafg.thales.carrefour.com/CF/Situat_Treso/2002/06/SIT-TRESO/Reporting/Estimation%20Gearing/GEARING09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35.2.22\M&#252;d&#252;rl&#252;kler\Mali%20&#304;&#351;ler%20M&#252;d&#252;rl&#252;&#287;&#252;\B&#304;LGE\TABLOLAR%202009\flash%20yedek\2007%20TAHAKKUKLAR\Documents%20and%20Settings\Matrix\Desktop\Belgelerim\138-0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O"/>
      <sheetName val="Mapping"/>
      <sheetName val="ZC-10-10-1 Grafik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açak"/>
      <sheetName val="icmal"/>
      <sheetName val="FONKONYENİ"/>
      <sheetName val="FONKON2005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MANAIS"/>
      <sheetName val="passage CATTC"/>
      <sheetName val="Css"/>
      <sheetName val="Rpn"/>
      <sheetName val="Rps"/>
      <sheetName val="Sjp"/>
      <sheetName val="Ubl"/>
      <sheetName val="Total Lojas Sergio"/>
      <sheetName val="Valores Classificação"/>
      <sheetName val="Espagne"/>
      <sheetName val="Belgique"/>
      <sheetName val="Hyper Esp"/>
      <sheetName val="Super Esp"/>
      <sheetName val="C&amp;C Fr"/>
      <sheetName val="Proxi Fr"/>
      <sheetName val="Super Fr"/>
      <sheetName val="Grece"/>
      <sheetName val="Hyper Bel)"/>
      <sheetName val="Hyper Gr"/>
      <sheetName val="Hyper It"/>
      <sheetName val="Italie"/>
      <sheetName val="Pologne"/>
      <sheetName val="Potugal"/>
      <sheetName val="Slovaquie"/>
      <sheetName val="Suisse"/>
      <sheetName val="Super Bel"/>
      <sheetName val="Super Gr"/>
      <sheetName val="Super It"/>
      <sheetName val="RepTch"/>
      <sheetName val="Turquie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M_Home"/>
      <sheetName val="RM_StyleGuide"/>
      <sheetName val="RM_ReportLink"/>
      <sheetName val="RM_Parameters"/>
      <sheetName val="RM_SimControl"/>
      <sheetName val="Inputs &gt;&gt;"/>
      <sheetName val="CO2 Price Correlations"/>
      <sheetName val="Common_Distributions"/>
      <sheetName val="RD_Hydro_RunOfRiver"/>
      <sheetName val="RD_Hydro_Storage"/>
      <sheetName val="RD_Thermal_Lignite"/>
      <sheetName val="RD_Thermal_Coal"/>
      <sheetName val="RD_Thermal_Gas"/>
      <sheetName val="RD_Alternative_Renewable_Wind"/>
      <sheetName val="RD_Retail"/>
      <sheetName val="RD_DisCo"/>
      <sheetName val="RD_Incremental_RunOfRiver"/>
      <sheetName val="RD_Alternative_Renewable_Solar"/>
      <sheetName val="Financials &gt;&gt;"/>
      <sheetName val="RF_Hydro_RunOfRiver"/>
      <sheetName val="RF_Hydro_Storage"/>
      <sheetName val="RF_Alternative_Renewable_Wind"/>
      <sheetName val="RF_Thermal_Gas"/>
      <sheetName val="RF_Thermal_Lignite"/>
      <sheetName val="RF_Alternative_Renewable_Solar"/>
      <sheetName val="RF_DisCo"/>
      <sheetName val="RF_Retail"/>
      <sheetName val="Outputs &gt;&gt;"/>
      <sheetName val="RM_Outputs"/>
      <sheetName val="RM_Report_Flow"/>
      <sheetName val="RM_ReportHistogra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ocas"/>
      <sheetName val="INVESTISSEMENTS"/>
      <sheetName val="Actif 31 Dec 00"/>
      <sheetName val="Passif 31 Dec 00"/>
      <sheetName val="SNenML30_06_01"/>
      <sheetName val="EdC.GR 2001"/>
      <sheetName val="EdC.HG 2001"/>
      <sheetName val="ECART DE CONV SYN.-GR"/>
      <sheetName val="ECART DE CONV SYN-HG"/>
      <sheetName val="CONSOLIDATION"/>
      <sheetName val="Actif 30 Jun 01"/>
      <sheetName val="DN_0701"/>
      <sheetName val="DN_0801"/>
      <sheetName val="DN_0901"/>
      <sheetName val="Point d'atterrissage"/>
      <sheetName val="Passif 30 Jun 01"/>
      <sheetName val="DETTE NETTE"/>
      <sheetName val="Taux moyens"/>
      <sheetName val="Taux de changes"/>
      <sheetName val="July_data"/>
      <sheetName val="August_data"/>
      <sheetName val="September_data"/>
      <sheetName val="TFI 0901"/>
      <sheetName val="Sheet3"/>
      <sheetName val="Sheet1"/>
      <sheetName val="Sheet2"/>
      <sheetName val="DIVIDENDES"/>
      <sheetName val="RPG2000"/>
      <sheetName val="RPHG2000"/>
      <sheetName val="RES.PART GROUPE"/>
      <sheetName val="RES.PART H-G"/>
      <sheetName val="CONTROLE"/>
      <sheetName val="passage CATTC"/>
      <sheetName val="PAGE TOTAL"/>
      <sheetName val="map"/>
    </sheetNames>
    <sheetDataSet>
      <sheetData sheetId="0" refreshError="1"/>
      <sheetData sheetId="1" refreshError="1">
        <row r="2">
          <cell r="A2" t="str">
            <v>DATE</v>
          </cell>
          <cell r="B2" t="str">
            <v>REF.</v>
          </cell>
          <cell r="C2" t="str">
            <v>PAYS</v>
          </cell>
          <cell r="D2" t="str">
            <v>PROJECT</v>
          </cell>
          <cell r="E2" t="str">
            <v>DEVISE</v>
          </cell>
          <cell r="F2" t="str">
            <v>MONTANT</v>
          </cell>
          <cell r="G2" t="str">
            <v>FRF equiv.</v>
          </cell>
          <cell r="H2" t="str">
            <v>F/X RATE</v>
          </cell>
          <cell r="I2" t="str">
            <v>F.C. Equivalent</v>
          </cell>
          <cell r="J2" t="str">
            <v>INFLATED</v>
          </cell>
        </row>
        <row r="3">
          <cell r="A3">
            <v>36161</v>
          </cell>
          <cell r="C3" t="str">
            <v>BRESIL</v>
          </cell>
          <cell r="E3" t="str">
            <v>FRF</v>
          </cell>
          <cell r="F3">
            <v>158142300</v>
          </cell>
          <cell r="G3">
            <v>158142300</v>
          </cell>
          <cell r="H3">
            <v>1</v>
          </cell>
          <cell r="I3">
            <v>158142300</v>
          </cell>
          <cell r="J3">
            <v>5.9587700000000003</v>
          </cell>
          <cell r="K3">
            <v>26539420.048097175</v>
          </cell>
        </row>
        <row r="4">
          <cell r="A4">
            <v>36164</v>
          </cell>
          <cell r="C4" t="str">
            <v>GRECE</v>
          </cell>
          <cell r="E4" t="str">
            <v>GRD</v>
          </cell>
          <cell r="F4">
            <v>260000000</v>
          </cell>
          <cell r="G4">
            <v>5194798.9849399999</v>
          </cell>
          <cell r="H4">
            <v>1.9979996095923075E-2</v>
          </cell>
          <cell r="I4">
            <v>260000000</v>
          </cell>
        </row>
        <row r="5">
          <cell r="A5">
            <v>36165</v>
          </cell>
          <cell r="C5" t="str">
            <v>JAPON</v>
          </cell>
          <cell r="E5" t="str">
            <v>JPY</v>
          </cell>
          <cell r="F5">
            <v>200000000</v>
          </cell>
          <cell r="G5">
            <v>9736999.4697200004</v>
          </cell>
          <cell r="H5">
            <v>4.8684997348600004E-2</v>
          </cell>
          <cell r="I5">
            <v>200000000</v>
          </cell>
        </row>
        <row r="6">
          <cell r="A6">
            <v>36171</v>
          </cell>
          <cell r="C6" t="str">
            <v>MEXIQUE</v>
          </cell>
          <cell r="E6" t="str">
            <v>MXN</v>
          </cell>
          <cell r="F6">
            <v>306700000</v>
          </cell>
          <cell r="G6">
            <v>173842716.79000002</v>
          </cell>
          <cell r="H6">
            <v>0.56681681379197923</v>
          </cell>
          <cell r="I6">
            <v>306700000</v>
          </cell>
          <cell r="J6">
            <v>9.1508000000000003</v>
          </cell>
          <cell r="K6">
            <v>18997543.033395991</v>
          </cell>
        </row>
        <row r="7">
          <cell r="A7">
            <v>36174</v>
          </cell>
          <cell r="C7" t="str">
            <v>COREE</v>
          </cell>
          <cell r="E7" t="str">
            <v>USD</v>
          </cell>
          <cell r="F7">
            <v>16122189.220000001</v>
          </cell>
          <cell r="G7">
            <v>91681516.030000001</v>
          </cell>
          <cell r="H7">
            <v>5.6866666666005052</v>
          </cell>
          <cell r="I7">
            <v>19000000000</v>
          </cell>
        </row>
        <row r="8">
          <cell r="A8">
            <v>36175</v>
          </cell>
          <cell r="C8" t="str">
            <v>POLOGNE</v>
          </cell>
          <cell r="E8" t="str">
            <v>PLN</v>
          </cell>
          <cell r="F8">
            <v>40000000</v>
          </cell>
          <cell r="G8">
            <v>63495583.57</v>
          </cell>
          <cell r="H8">
            <v>1.5873895892500001</v>
          </cell>
          <cell r="I8">
            <v>40000000</v>
          </cell>
        </row>
        <row r="9">
          <cell r="A9">
            <v>36175</v>
          </cell>
          <cell r="C9" t="str">
            <v>CARRIL</v>
          </cell>
          <cell r="E9" t="str">
            <v>GBP</v>
          </cell>
          <cell r="F9">
            <v>7200</v>
          </cell>
          <cell r="G9">
            <v>67038.899999999994</v>
          </cell>
          <cell r="H9">
            <v>9.3109583333333319</v>
          </cell>
          <cell r="I9">
            <v>7200</v>
          </cell>
        </row>
        <row r="10">
          <cell r="A10">
            <v>36187</v>
          </cell>
          <cell r="C10" t="str">
            <v>GLOBAL</v>
          </cell>
          <cell r="E10" t="str">
            <v>USD</v>
          </cell>
          <cell r="F10">
            <v>516988.27</v>
          </cell>
          <cell r="G10">
            <v>2923466.16</v>
          </cell>
          <cell r="H10">
            <v>5.6548017230642387</v>
          </cell>
          <cell r="I10">
            <v>516988.27</v>
          </cell>
        </row>
        <row r="11">
          <cell r="A11">
            <v>36187</v>
          </cell>
          <cell r="C11" t="str">
            <v>GLOBAL</v>
          </cell>
          <cell r="E11" t="str">
            <v>USD</v>
          </cell>
          <cell r="F11">
            <v>242338.41</v>
          </cell>
          <cell r="G11">
            <v>1370375.66</v>
          </cell>
          <cell r="H11">
            <v>5.6548017295318553</v>
          </cell>
          <cell r="I11">
            <v>242338.41</v>
          </cell>
        </row>
        <row r="12">
          <cell r="A12">
            <v>36187</v>
          </cell>
          <cell r="C12" t="str">
            <v>GLOBAL</v>
          </cell>
          <cell r="E12" t="str">
            <v>USD</v>
          </cell>
          <cell r="F12">
            <v>323117.84000000003</v>
          </cell>
          <cell r="G12">
            <v>1827167.32</v>
          </cell>
          <cell r="H12">
            <v>5.6548017280630498</v>
          </cell>
          <cell r="I12">
            <v>323117.84000000003</v>
          </cell>
        </row>
        <row r="13">
          <cell r="A13">
            <v>36187</v>
          </cell>
          <cell r="C13" t="str">
            <v>GLOBAL</v>
          </cell>
          <cell r="E13" t="str">
            <v>USD</v>
          </cell>
          <cell r="F13">
            <v>-201949.74</v>
          </cell>
          <cell r="G13">
            <v>-1141985.74</v>
          </cell>
          <cell r="H13">
            <v>5.654801734332513</v>
          </cell>
          <cell r="I13">
            <v>-201949.74</v>
          </cell>
        </row>
        <row r="14">
          <cell r="A14">
            <v>36188</v>
          </cell>
          <cell r="C14" t="str">
            <v>COREE</v>
          </cell>
          <cell r="E14" t="str">
            <v>USD</v>
          </cell>
          <cell r="F14">
            <v>8503401.3599999994</v>
          </cell>
          <cell r="G14">
            <v>48356009.07</v>
          </cell>
          <cell r="I14">
            <v>10000000000</v>
          </cell>
        </row>
        <row r="15">
          <cell r="A15">
            <v>36188</v>
          </cell>
          <cell r="C15" t="str">
            <v>POLOGNE</v>
          </cell>
          <cell r="E15" t="str">
            <v>PLN</v>
          </cell>
          <cell r="F15">
            <v>110000000</v>
          </cell>
          <cell r="G15">
            <v>172959561.81999999</v>
          </cell>
          <cell r="H15">
            <v>1.5723596529090909</v>
          </cell>
          <cell r="I15">
            <v>110000000</v>
          </cell>
        </row>
        <row r="16">
          <cell r="A16">
            <v>36192</v>
          </cell>
          <cell r="C16" t="str">
            <v>GRECE</v>
          </cell>
          <cell r="E16" t="str">
            <v>GRD</v>
          </cell>
          <cell r="F16">
            <v>3500000000</v>
          </cell>
          <cell r="G16">
            <v>71461683.305142298</v>
          </cell>
          <cell r="H16">
            <v>2.0417623801469227E-2</v>
          </cell>
          <cell r="I16">
            <v>3500000000</v>
          </cell>
        </row>
        <row r="17">
          <cell r="A17">
            <v>36203</v>
          </cell>
          <cell r="C17" t="str">
            <v>COREE</v>
          </cell>
          <cell r="E17" t="str">
            <v>USD</v>
          </cell>
          <cell r="F17">
            <v>4247384.63</v>
          </cell>
          <cell r="G17">
            <v>24567125.600000001</v>
          </cell>
          <cell r="H17">
            <v>5.7840595425425372</v>
          </cell>
          <cell r="I17">
            <v>5000000000</v>
          </cell>
        </row>
        <row r="18">
          <cell r="A18">
            <v>36203</v>
          </cell>
          <cell r="C18" t="str">
            <v>VCGA</v>
          </cell>
          <cell r="E18" t="str">
            <v>USD</v>
          </cell>
          <cell r="F18">
            <v>-158400</v>
          </cell>
          <cell r="G18">
            <v>-924409.15</v>
          </cell>
          <cell r="H18">
            <v>5.8359163510101011</v>
          </cell>
          <cell r="I18">
            <v>-158400</v>
          </cell>
        </row>
        <row r="19">
          <cell r="A19">
            <v>36214</v>
          </cell>
          <cell r="C19" t="str">
            <v>BRESIL</v>
          </cell>
          <cell r="E19" t="str">
            <v>FRF</v>
          </cell>
          <cell r="F19">
            <v>227256508.75</v>
          </cell>
          <cell r="G19">
            <v>227256508.75</v>
          </cell>
          <cell r="I19">
            <v>227256508.75</v>
          </cell>
          <cell r="J19">
            <v>6.1273</v>
          </cell>
          <cell r="K19">
            <v>37089176.105299234</v>
          </cell>
        </row>
        <row r="20">
          <cell r="A20">
            <v>36220</v>
          </cell>
          <cell r="C20" t="str">
            <v>GRECE</v>
          </cell>
          <cell r="E20" t="str">
            <v>GRD</v>
          </cell>
          <cell r="F20">
            <v>3500000000</v>
          </cell>
          <cell r="G20">
            <v>71186924.439999998</v>
          </cell>
          <cell r="H20">
            <v>2.0339121268571427E-2</v>
          </cell>
          <cell r="I20">
            <v>3500000000</v>
          </cell>
        </row>
        <row r="21">
          <cell r="A21">
            <v>36231</v>
          </cell>
          <cell r="C21" t="str">
            <v>COREE</v>
          </cell>
          <cell r="E21" t="str">
            <v>USD</v>
          </cell>
          <cell r="F21">
            <v>13758497.9</v>
          </cell>
          <cell r="G21">
            <v>83041801.680000007</v>
          </cell>
          <cell r="H21">
            <v>6.0356735367165335</v>
          </cell>
          <cell r="I21">
            <v>17000000000</v>
          </cell>
        </row>
        <row r="22">
          <cell r="A22">
            <v>36235</v>
          </cell>
          <cell r="C22" t="str">
            <v>CHINE</v>
          </cell>
          <cell r="E22" t="str">
            <v>USD</v>
          </cell>
          <cell r="F22">
            <v>1100000</v>
          </cell>
          <cell r="G22">
            <v>6624003.4000000004</v>
          </cell>
          <cell r="H22">
            <v>6.0218212727272729</v>
          </cell>
          <cell r="I22">
            <v>9108000</v>
          </cell>
        </row>
        <row r="23">
          <cell r="A23">
            <v>36235</v>
          </cell>
          <cell r="C23" t="str">
            <v>TAIWAN</v>
          </cell>
          <cell r="E23" t="str">
            <v>TWD</v>
          </cell>
          <cell r="F23">
            <v>15300000</v>
          </cell>
          <cell r="G23">
            <v>2801044.4</v>
          </cell>
          <cell r="H23">
            <v>0.18307479738562091</v>
          </cell>
          <cell r="I23">
            <v>15300000</v>
          </cell>
        </row>
        <row r="24">
          <cell r="A24">
            <v>36235</v>
          </cell>
          <cell r="C24" t="str">
            <v>MEXIQUE</v>
          </cell>
          <cell r="E24" t="str">
            <v>MXP</v>
          </cell>
          <cell r="F24">
            <v>400000000</v>
          </cell>
          <cell r="G24">
            <v>246038254.82000002</v>
          </cell>
          <cell r="H24">
            <v>0.61509563705000003</v>
          </cell>
          <cell r="I24">
            <v>400000000</v>
          </cell>
          <cell r="J24">
            <v>10.7209</v>
          </cell>
          <cell r="K24">
            <v>23586403.018403307</v>
          </cell>
        </row>
        <row r="25">
          <cell r="A25">
            <v>36243</v>
          </cell>
          <cell r="C25" t="str">
            <v>GLOBAL</v>
          </cell>
          <cell r="E25" t="str">
            <v>USD</v>
          </cell>
          <cell r="F25">
            <v>969635.86</v>
          </cell>
          <cell r="G25">
            <v>5854021.4400000004</v>
          </cell>
          <cell r="H25">
            <v>6.0373400793984668</v>
          </cell>
          <cell r="I25">
            <v>969635.86</v>
          </cell>
        </row>
        <row r="26">
          <cell r="A26">
            <v>36243</v>
          </cell>
          <cell r="C26" t="str">
            <v>GLOBAL</v>
          </cell>
          <cell r="E26" t="str">
            <v>USD</v>
          </cell>
          <cell r="F26">
            <v>646235.18000000005</v>
          </cell>
          <cell r="G26">
            <v>3901541.56</v>
          </cell>
          <cell r="H26">
            <v>6.0373400903367713</v>
          </cell>
          <cell r="I26">
            <v>646235.18000000005</v>
          </cell>
        </row>
        <row r="27">
          <cell r="A27">
            <v>36243</v>
          </cell>
          <cell r="C27" t="str">
            <v>GLOBAL</v>
          </cell>
          <cell r="E27" t="str">
            <v>USD</v>
          </cell>
          <cell r="F27">
            <v>323117.83</v>
          </cell>
          <cell r="G27">
            <v>1950772.23</v>
          </cell>
          <cell r="H27">
            <v>6.0373400935503927</v>
          </cell>
          <cell r="I27">
            <v>323117.83</v>
          </cell>
        </row>
        <row r="28">
          <cell r="A28">
            <v>36243</v>
          </cell>
          <cell r="C28" t="str">
            <v>POLOGNE</v>
          </cell>
          <cell r="E28" t="str">
            <v>PLN</v>
          </cell>
          <cell r="F28">
            <v>40000000</v>
          </cell>
          <cell r="G28">
            <v>61315853.43</v>
          </cell>
          <cell r="H28">
            <v>1.5328963357500001</v>
          </cell>
          <cell r="I28">
            <v>40000000</v>
          </cell>
        </row>
        <row r="29">
          <cell r="A29">
            <v>36244</v>
          </cell>
          <cell r="C29" t="str">
            <v>COREE</v>
          </cell>
          <cell r="E29" t="str">
            <v>USD</v>
          </cell>
          <cell r="F29">
            <v>9003110.1699999999</v>
          </cell>
          <cell r="G29">
            <v>54220098.579999998</v>
          </cell>
          <cell r="H29">
            <v>6.0223742191527574</v>
          </cell>
          <cell r="I29">
            <v>11000000000</v>
          </cell>
        </row>
        <row r="30">
          <cell r="A30">
            <v>36248</v>
          </cell>
          <cell r="C30" t="str">
            <v>GRECE</v>
          </cell>
          <cell r="E30" t="str">
            <v>GRD</v>
          </cell>
          <cell r="F30">
            <v>11000000000</v>
          </cell>
          <cell r="G30">
            <v>222399426.72999999</v>
          </cell>
          <cell r="H30">
            <v>2.021812970272727E-2</v>
          </cell>
          <cell r="I30">
            <v>11000000000</v>
          </cell>
        </row>
        <row r="31">
          <cell r="A31">
            <v>36250</v>
          </cell>
          <cell r="C31" t="str">
            <v>TAIWAN</v>
          </cell>
          <cell r="E31" t="str">
            <v>TWD</v>
          </cell>
          <cell r="F31">
            <v>32418000</v>
          </cell>
          <cell r="G31">
            <v>6005370.6699999999</v>
          </cell>
          <cell r="H31">
            <v>0.18524803103214263</v>
          </cell>
          <cell r="I31">
            <v>32418000</v>
          </cell>
        </row>
        <row r="32">
          <cell r="A32">
            <v>36265</v>
          </cell>
          <cell r="C32" t="str">
            <v>TURQUIE</v>
          </cell>
          <cell r="E32" t="str">
            <v>USD</v>
          </cell>
          <cell r="F32">
            <v>9938118.9399999995</v>
          </cell>
          <cell r="G32">
            <v>61947574.68</v>
          </cell>
          <cell r="H32">
            <v>6.2333299746159012</v>
          </cell>
        </row>
        <row r="33">
          <cell r="A33">
            <v>36263</v>
          </cell>
          <cell r="C33" t="str">
            <v>COREE</v>
          </cell>
          <cell r="E33" t="str">
            <v>USD</v>
          </cell>
          <cell r="F33">
            <v>9814345.3000000007</v>
          </cell>
          <cell r="G33">
            <v>59658868.5</v>
          </cell>
          <cell r="H33">
            <v>6.0787415437685892</v>
          </cell>
          <cell r="I33">
            <v>12000000000</v>
          </cell>
        </row>
        <row r="34">
          <cell r="A34">
            <v>36269</v>
          </cell>
          <cell r="C34" t="str">
            <v>HONG KONG</v>
          </cell>
          <cell r="E34" t="str">
            <v>HKD</v>
          </cell>
          <cell r="F34">
            <v>90000000</v>
          </cell>
          <cell r="G34">
            <v>70637659.140000001</v>
          </cell>
          <cell r="H34">
            <v>0.78486287933333332</v>
          </cell>
        </row>
        <row r="35">
          <cell r="A35">
            <v>36276</v>
          </cell>
          <cell r="C35" t="str">
            <v>POLOGNE</v>
          </cell>
          <cell r="E35" t="str">
            <v>PLN</v>
          </cell>
          <cell r="F35">
            <v>60000000</v>
          </cell>
          <cell r="G35">
            <v>92102920.530000001</v>
          </cell>
          <cell r="H35">
            <v>1.5350486755000001</v>
          </cell>
        </row>
        <row r="36">
          <cell r="A36">
            <v>36256</v>
          </cell>
          <cell r="C36" t="str">
            <v>COLOMBIE</v>
          </cell>
          <cell r="E36" t="str">
            <v>USD</v>
          </cell>
          <cell r="F36">
            <v>1797382.62</v>
          </cell>
          <cell r="G36">
            <v>11203697.66</v>
          </cell>
          <cell r="H36">
            <v>6.2333403780214587</v>
          </cell>
          <cell r="I36">
            <v>2909000000</v>
          </cell>
        </row>
        <row r="37">
          <cell r="A37">
            <v>36273</v>
          </cell>
          <cell r="C37" t="str">
            <v>SLOVAQUIE</v>
          </cell>
          <cell r="E37" t="str">
            <v>SKK</v>
          </cell>
          <cell r="F37">
            <v>3800000</v>
          </cell>
          <cell r="G37">
            <v>556143.81999999995</v>
          </cell>
          <cell r="H37">
            <v>0.14635363684210526</v>
          </cell>
        </row>
        <row r="38">
          <cell r="A38">
            <v>36273</v>
          </cell>
          <cell r="C38" t="str">
            <v>TCHEQUIE</v>
          </cell>
          <cell r="E38" t="str">
            <v>CZK</v>
          </cell>
          <cell r="F38">
            <v>300000</v>
          </cell>
          <cell r="G38">
            <v>52115.22</v>
          </cell>
          <cell r="H38">
            <v>0.17371739999999999</v>
          </cell>
        </row>
        <row r="39">
          <cell r="A39">
            <v>36271</v>
          </cell>
          <cell r="C39" t="str">
            <v>GLOBAL</v>
          </cell>
          <cell r="E39" t="str">
            <v>USD</v>
          </cell>
          <cell r="F39">
            <v>4019897.2</v>
          </cell>
          <cell r="G39">
            <v>24841071.209999997</v>
          </cell>
          <cell r="H39">
            <v>6.1795289715368833</v>
          </cell>
        </row>
        <row r="40">
          <cell r="A40">
            <v>36255</v>
          </cell>
          <cell r="C40" t="str">
            <v>GLOBAL</v>
          </cell>
          <cell r="E40" t="str">
            <v>USD</v>
          </cell>
          <cell r="F40">
            <v>-4545795</v>
          </cell>
          <cell r="G40">
            <v>-27672204</v>
          </cell>
          <cell r="H40">
            <v>6.087428931573025</v>
          </cell>
        </row>
        <row r="41">
          <cell r="A41">
            <v>36255</v>
          </cell>
          <cell r="C41" t="str">
            <v>GLOBAL</v>
          </cell>
          <cell r="E41" t="str">
            <v>USD</v>
          </cell>
          <cell r="F41">
            <v>4255049</v>
          </cell>
          <cell r="G41">
            <v>25951846</v>
          </cell>
          <cell r="H41">
            <v>6.0990710095230396</v>
          </cell>
        </row>
        <row r="42">
          <cell r="A42">
            <v>36283</v>
          </cell>
          <cell r="C42" t="str">
            <v>COREE</v>
          </cell>
          <cell r="E42" t="str">
            <v>USD</v>
          </cell>
          <cell r="F42">
            <v>21159542.949999999</v>
          </cell>
          <cell r="G42">
            <v>131074648.37822808</v>
          </cell>
          <cell r="H42">
            <v>6.1945878834886692</v>
          </cell>
          <cell r="I42">
            <v>25000000000</v>
          </cell>
        </row>
        <row r="43">
          <cell r="A43">
            <v>36285</v>
          </cell>
          <cell r="C43" t="str">
            <v>CHINE</v>
          </cell>
          <cell r="E43" t="str">
            <v>USD</v>
          </cell>
          <cell r="F43">
            <v>2750000</v>
          </cell>
          <cell r="G43">
            <v>17079949.134372201</v>
          </cell>
          <cell r="H43">
            <v>6.2108905943171635</v>
          </cell>
          <cell r="I43">
            <v>22742500</v>
          </cell>
        </row>
        <row r="44">
          <cell r="A44">
            <v>36286</v>
          </cell>
          <cell r="C44" t="str">
            <v>JAPON</v>
          </cell>
          <cell r="E44" t="str">
            <v>JPY</v>
          </cell>
          <cell r="F44">
            <v>300000000</v>
          </cell>
          <cell r="G44">
            <v>15473116.869999999</v>
          </cell>
          <cell r="H44">
            <v>5.1577056233333328E-2</v>
          </cell>
          <cell r="I44">
            <v>300000000</v>
          </cell>
        </row>
        <row r="45">
          <cell r="A45">
            <v>36291</v>
          </cell>
          <cell r="C45" t="str">
            <v>POLOGNE</v>
          </cell>
          <cell r="E45" t="str">
            <v>PLN</v>
          </cell>
          <cell r="F45">
            <v>50000000</v>
          </cell>
          <cell r="G45">
            <v>78112436.903776795</v>
          </cell>
          <cell r="H45">
            <v>1.5622487380755359</v>
          </cell>
          <cell r="I45">
            <v>50000000</v>
          </cell>
        </row>
        <row r="46">
          <cell r="A46">
            <v>36292</v>
          </cell>
          <cell r="C46" t="str">
            <v>GRECE</v>
          </cell>
          <cell r="E46" t="str">
            <v>GRD</v>
          </cell>
          <cell r="F46">
            <v>4125000000</v>
          </cell>
          <cell r="G46">
            <v>82919300.819854394</v>
          </cell>
          <cell r="H46">
            <v>2.0101648683601064E-2</v>
          </cell>
          <cell r="I46">
            <v>4125000000</v>
          </cell>
        </row>
        <row r="47">
          <cell r="A47">
            <v>36293</v>
          </cell>
          <cell r="C47" t="str">
            <v>COREE</v>
          </cell>
          <cell r="E47" t="str">
            <v>USD</v>
          </cell>
          <cell r="F47">
            <v>21648626.140000001</v>
          </cell>
          <cell r="G47">
            <v>155362672.96777099</v>
          </cell>
          <cell r="H47">
            <v>7.1765603952441381</v>
          </cell>
          <cell r="I47">
            <v>26000000000</v>
          </cell>
        </row>
        <row r="48">
          <cell r="A48">
            <v>36308</v>
          </cell>
          <cell r="C48" t="str">
            <v>BRESIL</v>
          </cell>
          <cell r="E48" t="str">
            <v>USD</v>
          </cell>
          <cell r="F48">
            <v>45000000</v>
          </cell>
          <cell r="G48">
            <v>280323504.26999998</v>
          </cell>
          <cell r="H48">
            <v>6.229411206</v>
          </cell>
          <cell r="I48">
            <v>44397916</v>
          </cell>
        </row>
        <row r="49">
          <cell r="A49">
            <v>36320</v>
          </cell>
          <cell r="C49" t="str">
            <v>POLOGNE</v>
          </cell>
          <cell r="E49" t="str">
            <v>PLN</v>
          </cell>
          <cell r="F49">
            <v>60000000</v>
          </cell>
          <cell r="G49">
            <v>95543951.640000001</v>
          </cell>
          <cell r="H49">
            <v>1.592399194</v>
          </cell>
        </row>
        <row r="50">
          <cell r="A50">
            <v>36321</v>
          </cell>
          <cell r="C50" t="str">
            <v>COREE</v>
          </cell>
          <cell r="E50" t="str">
            <v>USD</v>
          </cell>
          <cell r="F50">
            <v>11314186.24</v>
          </cell>
          <cell r="G50">
            <v>71020283.859999999</v>
          </cell>
          <cell r="H50">
            <v>6.277100478416731</v>
          </cell>
          <cell r="I50">
            <v>13000000000</v>
          </cell>
        </row>
        <row r="51">
          <cell r="A51">
            <v>36321</v>
          </cell>
          <cell r="C51" t="str">
            <v>COREE</v>
          </cell>
          <cell r="E51" t="str">
            <v>USD</v>
          </cell>
          <cell r="F51">
            <v>4223164.5199999996</v>
          </cell>
          <cell r="G51">
            <v>26516883.490000002</v>
          </cell>
          <cell r="H51">
            <v>6.2789132093769355</v>
          </cell>
          <cell r="I51">
            <v>5000000000</v>
          </cell>
        </row>
        <row r="52">
          <cell r="A52">
            <v>36322</v>
          </cell>
          <cell r="C52" t="str">
            <v>GRECE</v>
          </cell>
          <cell r="E52" t="str">
            <v>GRD</v>
          </cell>
          <cell r="F52">
            <v>1500000000</v>
          </cell>
          <cell r="G52">
            <v>30394646.609999999</v>
          </cell>
          <cell r="H52">
            <v>2.026309774E-2</v>
          </cell>
        </row>
        <row r="53">
          <cell r="A53">
            <v>36332</v>
          </cell>
          <cell r="C53" t="str">
            <v>BRESIL</v>
          </cell>
          <cell r="E53" t="str">
            <v>USD</v>
          </cell>
          <cell r="F53">
            <v>50000000</v>
          </cell>
          <cell r="G53">
            <v>318425728.16000003</v>
          </cell>
          <cell r="H53">
            <v>6.3685145632000006</v>
          </cell>
          <cell r="I53">
            <v>50947301.348778427</v>
          </cell>
          <cell r="J53">
            <v>6.2500999999999998</v>
          </cell>
        </row>
        <row r="54">
          <cell r="A54">
            <v>36336</v>
          </cell>
          <cell r="C54" t="str">
            <v>POLOGNE</v>
          </cell>
          <cell r="E54" t="str">
            <v>PLN</v>
          </cell>
          <cell r="F54">
            <v>41069000</v>
          </cell>
          <cell r="G54">
            <v>65021881.890000001</v>
          </cell>
          <cell r="H54">
            <v>1.5832350894835521</v>
          </cell>
        </row>
        <row r="55">
          <cell r="A55">
            <v>36339</v>
          </cell>
          <cell r="C55" t="str">
            <v>BRESIL</v>
          </cell>
          <cell r="E55" t="str">
            <v>USD</v>
          </cell>
          <cell r="F55">
            <v>130000000</v>
          </cell>
          <cell r="G55">
            <v>826943463.92999995</v>
          </cell>
          <cell r="H55">
            <v>6.3611035686923074</v>
          </cell>
          <cell r="I55">
            <v>132308837.2874034</v>
          </cell>
          <cell r="J55">
            <v>6.2500999999999998</v>
          </cell>
        </row>
        <row r="56">
          <cell r="A56">
            <v>36339</v>
          </cell>
          <cell r="C56" t="str">
            <v>COREE</v>
          </cell>
          <cell r="E56" t="str">
            <v>USD</v>
          </cell>
          <cell r="F56">
            <v>32067949.379999999</v>
          </cell>
          <cell r="G56">
            <v>201005216.16</v>
          </cell>
          <cell r="H56">
            <v>6.2681032010535125</v>
          </cell>
          <cell r="I56">
            <v>37000000000</v>
          </cell>
        </row>
        <row r="57">
          <cell r="A57">
            <v>36318</v>
          </cell>
          <cell r="C57" t="str">
            <v>CHINE</v>
          </cell>
          <cell r="D57" t="str">
            <v>NANJING</v>
          </cell>
          <cell r="E57" t="str">
            <v>USD</v>
          </cell>
          <cell r="F57">
            <v>3600000</v>
          </cell>
          <cell r="G57">
            <v>22439987.93</v>
          </cell>
          <cell r="H57">
            <v>6.2333299805555553</v>
          </cell>
          <cell r="I57">
            <v>29772000</v>
          </cell>
        </row>
        <row r="58">
          <cell r="A58">
            <v>36320</v>
          </cell>
          <cell r="C58" t="str">
            <v>CHINE</v>
          </cell>
          <cell r="D58" t="str">
            <v>CHONGQINQ</v>
          </cell>
          <cell r="E58" t="str">
            <v>USD</v>
          </cell>
          <cell r="F58">
            <v>1650000</v>
          </cell>
          <cell r="G58">
            <v>10578715.299999999</v>
          </cell>
          <cell r="H58">
            <v>6.4113426060606056</v>
          </cell>
          <cell r="I58">
            <v>13645500</v>
          </cell>
        </row>
        <row r="59">
          <cell r="A59">
            <v>36341</v>
          </cell>
          <cell r="C59" t="str">
            <v>GLOBAL</v>
          </cell>
          <cell r="E59" t="str">
            <v>USD</v>
          </cell>
          <cell r="F59">
            <v>1888739.38</v>
          </cell>
          <cell r="G59">
            <v>12878823.65</v>
          </cell>
          <cell r="H59">
            <v>6.8187404712237223</v>
          </cell>
        </row>
        <row r="60">
          <cell r="A60">
            <v>36347</v>
          </cell>
          <cell r="C60" t="str">
            <v>COLOMBIE</v>
          </cell>
          <cell r="E60" t="str">
            <v>USD</v>
          </cell>
          <cell r="F60">
            <v>1574127.08</v>
          </cell>
          <cell r="G60">
            <v>10098340.043616001</v>
          </cell>
          <cell r="H60">
            <v>6.4151999999999996</v>
          </cell>
          <cell r="I60">
            <v>2750000000</v>
          </cell>
        </row>
        <row r="61">
          <cell r="A61">
            <v>36347</v>
          </cell>
          <cell r="C61" t="str">
            <v>GLOBAL</v>
          </cell>
          <cell r="E61" t="str">
            <v>USD</v>
          </cell>
          <cell r="F61">
            <v>2399118</v>
          </cell>
          <cell r="G61">
            <v>15390887.490718827</v>
          </cell>
          <cell r="H61">
            <v>6.4152273838630807</v>
          </cell>
        </row>
        <row r="62">
          <cell r="A62">
            <v>36348</v>
          </cell>
          <cell r="C62" t="str">
            <v>ARGENTINE</v>
          </cell>
          <cell r="E62" t="str">
            <v>USD</v>
          </cell>
          <cell r="F62">
            <v>400000</v>
          </cell>
          <cell r="G62">
            <v>2562332.03125</v>
          </cell>
          <cell r="H62">
            <v>6.4058300781249997</v>
          </cell>
        </row>
        <row r="63">
          <cell r="A63">
            <v>36354</v>
          </cell>
          <cell r="C63" t="str">
            <v>COREE</v>
          </cell>
          <cell r="E63" t="str">
            <v>USD</v>
          </cell>
          <cell r="F63">
            <v>5042016.8099999996</v>
          </cell>
          <cell r="G63">
            <v>32447230.654735304</v>
          </cell>
          <cell r="H63">
            <v>6.4353674090061803</v>
          </cell>
          <cell r="I63">
            <v>6000000000</v>
          </cell>
        </row>
        <row r="64">
          <cell r="A64">
            <v>36369</v>
          </cell>
          <cell r="C64" t="str">
            <v>COREE</v>
          </cell>
          <cell r="E64" t="str">
            <v>USD</v>
          </cell>
          <cell r="F64">
            <v>9109730.8499999996</v>
          </cell>
          <cell r="G64">
            <v>55898893.537637509</v>
          </cell>
          <cell r="H64">
            <v>6.1361739943872777</v>
          </cell>
          <cell r="I64">
            <v>11000000000</v>
          </cell>
        </row>
        <row r="65">
          <cell r="A65">
            <v>36371</v>
          </cell>
          <cell r="C65" t="str">
            <v>GLOBAL</v>
          </cell>
          <cell r="E65" t="str">
            <v>USD</v>
          </cell>
          <cell r="F65">
            <v>-6907585</v>
          </cell>
          <cell r="G65">
            <v>-42505429.02293621</v>
          </cell>
          <cell r="H65">
            <v>6.1534427767354591</v>
          </cell>
        </row>
        <row r="66">
          <cell r="A66">
            <v>36347</v>
          </cell>
          <cell r="C66" t="str">
            <v>SUISSE</v>
          </cell>
          <cell r="E66" t="str">
            <v>CHF</v>
          </cell>
          <cell r="F66">
            <v>100000</v>
          </cell>
          <cell r="G66">
            <v>409078.26629248518</v>
          </cell>
          <cell r="H66">
            <v>4.0907826629248518</v>
          </cell>
        </row>
        <row r="67">
          <cell r="A67">
            <v>36361</v>
          </cell>
          <cell r="C67" t="str">
            <v>GRECE</v>
          </cell>
          <cell r="E67" t="str">
            <v>GRD</v>
          </cell>
          <cell r="F67">
            <v>2100000000</v>
          </cell>
          <cell r="G67">
            <v>42493435.543079242</v>
          </cell>
          <cell r="H67">
            <v>2.0234969306228211E-2</v>
          </cell>
        </row>
        <row r="68">
          <cell r="A68">
            <v>36353</v>
          </cell>
          <cell r="C68" t="str">
            <v>THAILANDE</v>
          </cell>
          <cell r="E68" t="str">
            <v>THB</v>
          </cell>
          <cell r="F68">
            <v>3534000000</v>
          </cell>
          <cell r="G68">
            <v>610753678.09685993</v>
          </cell>
          <cell r="H68">
            <v>0.17282220659220712</v>
          </cell>
        </row>
        <row r="69">
          <cell r="A69">
            <v>36376</v>
          </cell>
          <cell r="C69" t="str">
            <v>CHILI</v>
          </cell>
          <cell r="E69" t="str">
            <v>USD</v>
          </cell>
          <cell r="F69">
            <v>3000000</v>
          </cell>
          <cell r="G69">
            <v>18287064.399999999</v>
          </cell>
          <cell r="H69">
            <v>6.0956881333333328</v>
          </cell>
          <cell r="I69">
            <v>1519237717.039129</v>
          </cell>
          <cell r="J69">
            <v>1.2037000000000001E-2</v>
          </cell>
        </row>
        <row r="70">
          <cell r="A70">
            <v>36378</v>
          </cell>
          <cell r="C70" t="str">
            <v>JAPON</v>
          </cell>
          <cell r="E70" t="str">
            <v>JPY</v>
          </cell>
          <cell r="F70">
            <v>200000000</v>
          </cell>
          <cell r="G70">
            <v>10605610.35</v>
          </cell>
          <cell r="H70">
            <v>5.3028051749999999E-2</v>
          </cell>
        </row>
        <row r="71">
          <cell r="A71">
            <v>36378</v>
          </cell>
          <cell r="C71" t="str">
            <v>GLOBAL</v>
          </cell>
          <cell r="E71" t="str">
            <v>USD</v>
          </cell>
          <cell r="F71">
            <v>400000</v>
          </cell>
          <cell r="G71">
            <v>2443042.83</v>
          </cell>
          <cell r="H71">
            <v>6.1076070749999998</v>
          </cell>
        </row>
        <row r="72">
          <cell r="A72">
            <v>36388</v>
          </cell>
          <cell r="C72" t="str">
            <v>BRESIL</v>
          </cell>
          <cell r="E72" t="str">
            <v>USD</v>
          </cell>
          <cell r="F72">
            <v>16250000</v>
          </cell>
          <cell r="G72">
            <v>101007308.34999999</v>
          </cell>
          <cell r="H72">
            <v>6.2158343599999997</v>
          </cell>
          <cell r="I72">
            <v>17516831.99798831</v>
          </cell>
          <cell r="J72">
            <v>5.7663000000000002</v>
          </cell>
        </row>
        <row r="73">
          <cell r="A73">
            <v>36389</v>
          </cell>
          <cell r="C73" t="str">
            <v>GRECE</v>
          </cell>
          <cell r="E73" t="str">
            <v>GRD</v>
          </cell>
          <cell r="F73">
            <v>2000000000</v>
          </cell>
          <cell r="G73">
            <v>40156353.049999997</v>
          </cell>
          <cell r="H73">
            <v>2.0078176524999998E-2</v>
          </cell>
        </row>
        <row r="74">
          <cell r="A74">
            <v>36391</v>
          </cell>
          <cell r="C74" t="str">
            <v>GLOBAL</v>
          </cell>
          <cell r="E74" t="str">
            <v>USD</v>
          </cell>
          <cell r="F74">
            <v>1440331.04</v>
          </cell>
          <cell r="G74">
            <v>8985213.7100000009</v>
          </cell>
          <cell r="H74">
            <v>6.2382976277453555</v>
          </cell>
        </row>
        <row r="75">
          <cell r="A75">
            <v>36405</v>
          </cell>
          <cell r="C75" t="str">
            <v>CHILI</v>
          </cell>
          <cell r="E75" t="str">
            <v>USD</v>
          </cell>
          <cell r="F75">
            <v>500000</v>
          </cell>
          <cell r="G75">
            <v>3105857.0075757573</v>
          </cell>
          <cell r="H75">
            <v>6.2117140151515144</v>
          </cell>
        </row>
        <row r="76">
          <cell r="A76">
            <v>36411</v>
          </cell>
          <cell r="C76" t="str">
            <v>COREE</v>
          </cell>
          <cell r="E76" t="str">
            <v>USD</v>
          </cell>
          <cell r="F76">
            <v>21812080.539999999</v>
          </cell>
          <cell r="G76">
            <v>135119340.02055699</v>
          </cell>
          <cell r="H76">
            <v>6.1947020492964393</v>
          </cell>
          <cell r="I76">
            <v>26000000000</v>
          </cell>
        </row>
        <row r="77">
          <cell r="A77">
            <v>36416</v>
          </cell>
          <cell r="C77" t="str">
            <v>COLOMBIE</v>
          </cell>
          <cell r="E77" t="str">
            <v>USD</v>
          </cell>
          <cell r="F77">
            <v>1390000</v>
          </cell>
          <cell r="G77">
            <v>8597644.7901933044</v>
          </cell>
          <cell r="H77">
            <v>6.1853559641678446</v>
          </cell>
          <cell r="I77">
            <v>2750000000</v>
          </cell>
        </row>
        <row r="78">
          <cell r="A78">
            <v>36431</v>
          </cell>
          <cell r="C78" t="str">
            <v>COREE</v>
          </cell>
          <cell r="E78" t="str">
            <v>USD</v>
          </cell>
          <cell r="F78">
            <v>10770505.390000001</v>
          </cell>
          <cell r="G78">
            <v>67834742.238197118</v>
          </cell>
          <cell r="H78">
            <v>6.2981949111857896</v>
          </cell>
          <cell r="I78">
            <v>13000000000</v>
          </cell>
        </row>
        <row r="79">
          <cell r="A79">
            <v>36425</v>
          </cell>
          <cell r="C79" t="str">
            <v>GRECE</v>
          </cell>
          <cell r="E79" t="str">
            <v>GRD</v>
          </cell>
          <cell r="F79">
            <v>3200000000</v>
          </cell>
          <cell r="G79">
            <v>64331190.044518992</v>
          </cell>
          <cell r="H79">
            <v>49.742589835280675</v>
          </cell>
        </row>
        <row r="80">
          <cell r="A80">
            <v>36433</v>
          </cell>
          <cell r="C80" t="str">
            <v>JAPON</v>
          </cell>
          <cell r="E80" t="str">
            <v>JPY</v>
          </cell>
          <cell r="F80">
            <v>210000000</v>
          </cell>
          <cell r="G80">
            <v>12387677.1672397</v>
          </cell>
          <cell r="H80">
            <v>16.952330704529775</v>
          </cell>
        </row>
        <row r="81">
          <cell r="A81">
            <v>36434</v>
          </cell>
          <cell r="C81" t="str">
            <v>TAIWAN</v>
          </cell>
          <cell r="E81" t="str">
            <v>USD</v>
          </cell>
          <cell r="F81">
            <v>680100.76</v>
          </cell>
          <cell r="G81">
            <v>4227794.2970746784</v>
          </cell>
          <cell r="H81">
            <v>6.2164234268385146</v>
          </cell>
          <cell r="I81">
            <v>21600000</v>
          </cell>
        </row>
        <row r="82">
          <cell r="A82">
            <v>36434</v>
          </cell>
          <cell r="C82" t="str">
            <v>GLOBAL</v>
          </cell>
          <cell r="E82" t="str">
            <v>USD</v>
          </cell>
          <cell r="F82">
            <v>3405872.43</v>
          </cell>
          <cell r="G82">
            <v>22126432.223091118</v>
          </cell>
          <cell r="H82">
            <v>6.4965534317123899</v>
          </cell>
        </row>
        <row r="83">
          <cell r="A83">
            <v>36437</v>
          </cell>
          <cell r="C83" t="str">
            <v>GRECE</v>
          </cell>
          <cell r="E83" t="str">
            <v>GRD</v>
          </cell>
          <cell r="F83">
            <v>4500000000</v>
          </cell>
          <cell r="G83">
            <v>89840714.018319204</v>
          </cell>
          <cell r="H83">
            <v>1.9964603115182045E-2</v>
          </cell>
        </row>
        <row r="84">
          <cell r="A84">
            <v>36438</v>
          </cell>
          <cell r="C84" t="str">
            <v>CHILI</v>
          </cell>
          <cell r="E84" t="str">
            <v>USD</v>
          </cell>
          <cell r="F84">
            <v>1500000</v>
          </cell>
          <cell r="G84">
            <v>9744830.1475685854</v>
          </cell>
          <cell r="H84">
            <v>6.4965534317123899</v>
          </cell>
          <cell r="I84">
            <v>794025000</v>
          </cell>
          <cell r="J84">
            <v>1.2272699408165468E-2</v>
          </cell>
        </row>
        <row r="85">
          <cell r="A85">
            <v>36441</v>
          </cell>
          <cell r="C85" t="str">
            <v>CHINE</v>
          </cell>
          <cell r="E85" t="str">
            <v>USD</v>
          </cell>
          <cell r="F85">
            <v>3500000</v>
          </cell>
          <cell r="G85">
            <v>22737937.010993365</v>
          </cell>
          <cell r="H85">
            <v>6.4965534317123899</v>
          </cell>
          <cell r="I85">
            <v>28973350</v>
          </cell>
        </row>
        <row r="86">
          <cell r="A86">
            <v>36446</v>
          </cell>
          <cell r="C86" t="str">
            <v>COLOMBIE</v>
          </cell>
          <cell r="E86" t="str">
            <v>USD</v>
          </cell>
          <cell r="F86">
            <v>2211055.2799999998</v>
          </cell>
          <cell r="G86">
            <v>14364238.766989797</v>
          </cell>
          <cell r="H86">
            <v>6.4965534317123899</v>
          </cell>
          <cell r="I86">
            <v>4400000000</v>
          </cell>
        </row>
        <row r="87">
          <cell r="A87">
            <v>36446</v>
          </cell>
          <cell r="C87" t="str">
            <v>JAPON</v>
          </cell>
          <cell r="E87" t="str">
            <v>JPY</v>
          </cell>
          <cell r="F87">
            <v>300000000</v>
          </cell>
          <cell r="G87">
            <v>17170150.962164801</v>
          </cell>
          <cell r="H87">
            <v>5.7233836540549338E-2</v>
          </cell>
        </row>
        <row r="88">
          <cell r="A88">
            <v>36466</v>
          </cell>
          <cell r="C88" t="str">
            <v>GLOBAL</v>
          </cell>
          <cell r="E88" t="str">
            <v>USD</v>
          </cell>
          <cell r="F88">
            <v>5912996</v>
          </cell>
          <cell r="G88">
            <v>38414094.455501631</v>
          </cell>
          <cell r="H88">
            <v>6.4965534317123899</v>
          </cell>
        </row>
        <row r="89">
          <cell r="A89">
            <v>36482</v>
          </cell>
          <cell r="C89" t="str">
            <v>GLOBAL</v>
          </cell>
          <cell r="E89" t="str">
            <v>USD</v>
          </cell>
          <cell r="F89">
            <v>-4068549</v>
          </cell>
          <cell r="G89">
            <v>-26431545.968040012</v>
          </cell>
          <cell r="H89">
            <v>6.4965534317123899</v>
          </cell>
        </row>
        <row r="90">
          <cell r="A90">
            <v>36467</v>
          </cell>
          <cell r="C90" t="str">
            <v>CHILI</v>
          </cell>
          <cell r="E90" t="str">
            <v>USD</v>
          </cell>
          <cell r="F90">
            <v>1000000</v>
          </cell>
          <cell r="G90">
            <v>6256740.8913799999</v>
          </cell>
          <cell r="H90">
            <v>6.3964662919500004</v>
          </cell>
        </row>
        <row r="91">
          <cell r="A91">
            <v>36486</v>
          </cell>
          <cell r="C91" t="str">
            <v>ARGENTINE</v>
          </cell>
          <cell r="E91" t="str">
            <v>USD</v>
          </cell>
          <cell r="F91">
            <v>400000</v>
          </cell>
          <cell r="G91">
            <v>2558586.5167800002</v>
          </cell>
          <cell r="H91">
            <v>6.3964662919500004</v>
          </cell>
          <cell r="I91">
            <v>393798.51840000006</v>
          </cell>
        </row>
        <row r="92">
          <cell r="A92">
            <v>36490</v>
          </cell>
          <cell r="C92" t="str">
            <v>JAPON</v>
          </cell>
          <cell r="E92" t="str">
            <v>JPY</v>
          </cell>
          <cell r="F92">
            <v>300000000</v>
          </cell>
          <cell r="G92">
            <v>18232845.362730894</v>
          </cell>
          <cell r="H92">
            <v>6.0776151209102978E-2</v>
          </cell>
        </row>
        <row r="93">
          <cell r="A93">
            <v>36490</v>
          </cell>
          <cell r="C93" t="str">
            <v>COREE</v>
          </cell>
          <cell r="E93" t="str">
            <v>USD</v>
          </cell>
          <cell r="F93">
            <v>13635589</v>
          </cell>
          <cell r="G93">
            <v>86804738.002289996</v>
          </cell>
          <cell r="H93">
            <v>6.4965534317123899</v>
          </cell>
          <cell r="I93">
            <v>15000000000</v>
          </cell>
        </row>
        <row r="94">
          <cell r="A94">
            <v>36494</v>
          </cell>
          <cell r="C94" t="str">
            <v>POLOGNE</v>
          </cell>
          <cell r="E94" t="str">
            <v>PLN</v>
          </cell>
          <cell r="F94">
            <v>366384577.23000002</v>
          </cell>
          <cell r="G94">
            <v>560000000</v>
          </cell>
          <cell r="H94">
            <v>1.5284486160247319</v>
          </cell>
          <cell r="K94">
            <v>3064105936.3991446</v>
          </cell>
        </row>
        <row r="95">
          <cell r="A95">
            <v>36496</v>
          </cell>
          <cell r="C95" t="str">
            <v>POLOGNE</v>
          </cell>
          <cell r="E95" t="str">
            <v>PLN</v>
          </cell>
          <cell r="F95">
            <v>69770000</v>
          </cell>
          <cell r="G95">
            <v>106639859.94004555</v>
          </cell>
          <cell r="H95">
            <v>1.5284486160247319</v>
          </cell>
        </row>
        <row r="96">
          <cell r="A96">
            <v>36496</v>
          </cell>
          <cell r="C96" t="str">
            <v>POLOGNE</v>
          </cell>
          <cell r="E96" t="str">
            <v>EUR</v>
          </cell>
          <cell r="F96">
            <v>8151640.1399999997</v>
          </cell>
          <cell r="G96">
            <v>53471254.113139793</v>
          </cell>
          <cell r="H96">
            <v>6.5595699999999999</v>
          </cell>
          <cell r="I96">
            <v>34984005.057501107</v>
          </cell>
        </row>
        <row r="97">
          <cell r="C97" t="str">
            <v>COREE</v>
          </cell>
          <cell r="E97" t="str">
            <v>USD</v>
          </cell>
          <cell r="F97">
            <v>17689722.27</v>
          </cell>
          <cell r="G97">
            <v>114922225.91920759</v>
          </cell>
          <cell r="H97">
            <v>6.4965534317123899</v>
          </cell>
          <cell r="I97">
            <v>20000000000</v>
          </cell>
        </row>
        <row r="98">
          <cell r="A98">
            <v>36537</v>
          </cell>
          <cell r="C98" t="str">
            <v>BRESIL</v>
          </cell>
          <cell r="E98" t="str">
            <v>USD</v>
          </cell>
          <cell r="F98">
            <v>371796153.85000002</v>
          </cell>
          <cell r="G98">
            <v>2429539</v>
          </cell>
          <cell r="I98">
            <v>664837</v>
          </cell>
          <cell r="K98">
            <v>2285310311.49544</v>
          </cell>
        </row>
        <row r="99">
          <cell r="A99">
            <v>36539</v>
          </cell>
          <cell r="C99" t="str">
            <v>CHINE</v>
          </cell>
          <cell r="E99" t="str">
            <v>USD</v>
          </cell>
          <cell r="F99">
            <v>150000</v>
          </cell>
          <cell r="G99">
            <v>972000</v>
          </cell>
          <cell r="H99">
            <v>6.48</v>
          </cell>
          <cell r="I99">
            <v>1242000</v>
          </cell>
        </row>
        <row r="100">
          <cell r="A100">
            <v>36543</v>
          </cell>
          <cell r="C100" t="str">
            <v>TCHEQUIE</v>
          </cell>
          <cell r="E100" t="str">
            <v>CZK</v>
          </cell>
          <cell r="F100">
            <v>630000000</v>
          </cell>
          <cell r="G100">
            <v>114786000</v>
          </cell>
          <cell r="H100">
            <v>0.1822</v>
          </cell>
        </row>
        <row r="101">
          <cell r="A101">
            <v>36543</v>
          </cell>
          <cell r="C101" t="str">
            <v>TCHEQUIE</v>
          </cell>
          <cell r="E101" t="str">
            <v>CZK</v>
          </cell>
          <cell r="F101">
            <v>170000000</v>
          </cell>
          <cell r="G101">
            <v>30974000</v>
          </cell>
          <cell r="H101">
            <v>0.1822</v>
          </cell>
        </row>
        <row r="102">
          <cell r="A102">
            <v>36557</v>
          </cell>
          <cell r="C102" t="str">
            <v>CHILI</v>
          </cell>
          <cell r="E102" t="str">
            <v>USD</v>
          </cell>
          <cell r="F102">
            <v>2000000</v>
          </cell>
          <cell r="G102">
            <v>13325688.16658202</v>
          </cell>
          <cell r="H102">
            <v>6.6628440832910103</v>
          </cell>
          <cell r="I102">
            <v>1022457466.9363939</v>
          </cell>
        </row>
        <row r="103">
          <cell r="A103">
            <v>36557</v>
          </cell>
          <cell r="C103" t="str">
            <v>SUISSE</v>
          </cell>
          <cell r="E103" t="str">
            <v>CHF</v>
          </cell>
          <cell r="F103">
            <v>1000000</v>
          </cell>
          <cell r="G103">
            <v>4077813.0372062996</v>
          </cell>
          <cell r="H103">
            <v>4.0778130372062993</v>
          </cell>
        </row>
        <row r="104">
          <cell r="A104">
            <v>36565</v>
          </cell>
          <cell r="C104" t="str">
            <v>TCHEQUIE</v>
          </cell>
          <cell r="E104" t="str">
            <v>CZK</v>
          </cell>
          <cell r="F104">
            <v>420000000</v>
          </cell>
          <cell r="G104">
            <v>77301329.936734602</v>
          </cell>
          <cell r="H104">
            <v>0.18405078556365381</v>
          </cell>
        </row>
        <row r="105">
          <cell r="A105">
            <v>36571</v>
          </cell>
          <cell r="C105" t="str">
            <v>HONGRIE</v>
          </cell>
          <cell r="E105" t="str">
            <v>HUF</v>
          </cell>
          <cell r="F105">
            <v>38964445.020000003</v>
          </cell>
          <cell r="G105">
            <v>1000000</v>
          </cell>
          <cell r="H105">
            <v>2.5664423026857213E-2</v>
          </cell>
        </row>
        <row r="106">
          <cell r="A106">
            <v>36573</v>
          </cell>
          <cell r="C106" t="str">
            <v>SLOVAQUIE</v>
          </cell>
          <cell r="E106" t="str">
            <v>SKK</v>
          </cell>
          <cell r="F106">
            <v>11536822</v>
          </cell>
          <cell r="G106">
            <v>1792010.240214</v>
          </cell>
          <cell r="H106">
            <v>0.15532962545612647</v>
          </cell>
        </row>
        <row r="107">
          <cell r="A107">
            <v>36578</v>
          </cell>
          <cell r="C107" t="str">
            <v>CHILI</v>
          </cell>
          <cell r="E107" t="str">
            <v>USD</v>
          </cell>
          <cell r="F107">
            <v>9000000</v>
          </cell>
          <cell r="G107">
            <v>59789477.415434472</v>
          </cell>
          <cell r="H107">
            <v>6.6432752683816076</v>
          </cell>
          <cell r="I107">
            <v>4587545263.2114229</v>
          </cell>
        </row>
        <row r="108">
          <cell r="A108">
            <v>36581</v>
          </cell>
          <cell r="C108" t="str">
            <v>ARGENTINE</v>
          </cell>
          <cell r="E108" t="str">
            <v>USD</v>
          </cell>
          <cell r="F108">
            <v>400000</v>
          </cell>
          <cell r="G108">
            <v>2610774.1293532341</v>
          </cell>
          <cell r="H108">
            <v>6.5269353233830856</v>
          </cell>
          <cell r="I108">
            <v>390670.69631789578</v>
          </cell>
        </row>
        <row r="109">
          <cell r="A109">
            <v>36585</v>
          </cell>
          <cell r="C109" t="str">
            <v>CARR ASIA</v>
          </cell>
          <cell r="E109" t="str">
            <v>HKD</v>
          </cell>
          <cell r="F109">
            <v>50000000</v>
          </cell>
          <cell r="G109">
            <v>42645009.036653705</v>
          </cell>
          <cell r="H109">
            <v>0.85290018073307405</v>
          </cell>
        </row>
        <row r="110">
          <cell r="A110">
            <v>36601</v>
          </cell>
          <cell r="C110" t="str">
            <v>CHILI</v>
          </cell>
          <cell r="E110" t="str">
            <v>USD</v>
          </cell>
          <cell r="F110">
            <v>600000</v>
          </cell>
          <cell r="G110">
            <v>4094612.9837702871</v>
          </cell>
          <cell r="H110">
            <v>6.8243549729504789</v>
          </cell>
          <cell r="I110">
            <v>305568133.11718559</v>
          </cell>
          <cell r="J110">
            <v>1.34E-2</v>
          </cell>
        </row>
        <row r="111">
          <cell r="A111">
            <v>36605</v>
          </cell>
          <cell r="C111" t="str">
            <v>GLOBAL</v>
          </cell>
          <cell r="E111" t="str">
            <v>USD</v>
          </cell>
          <cell r="F111">
            <v>1799243.3</v>
          </cell>
          <cell r="G111">
            <v>12221458.396376722</v>
          </cell>
          <cell r="H111">
            <v>6.7925546235891066</v>
          </cell>
        </row>
        <row r="112">
          <cell r="A112">
            <v>36572</v>
          </cell>
          <cell r="C112" t="str">
            <v>GLOBAL</v>
          </cell>
          <cell r="E112" t="str">
            <v>USD</v>
          </cell>
          <cell r="F112">
            <v>-9137096</v>
          </cell>
          <cell r="G112">
            <v>-60879046.022061959</v>
          </cell>
          <cell r="H112">
            <v>6.6628440832910103</v>
          </cell>
        </row>
        <row r="113">
          <cell r="A113">
            <v>36586</v>
          </cell>
          <cell r="C113" t="str">
            <v>CHILI</v>
          </cell>
          <cell r="E113" t="str">
            <v>USD</v>
          </cell>
          <cell r="F113">
            <v>700000</v>
          </cell>
          <cell r="G113">
            <v>4777048.4810653348</v>
          </cell>
          <cell r="H113">
            <v>6.824354972950478</v>
          </cell>
          <cell r="I113">
            <v>356496155.30338317</v>
          </cell>
          <cell r="J113">
            <v>1.34E-2</v>
          </cell>
        </row>
      </sheetData>
      <sheetData sheetId="2" refreshError="1"/>
      <sheetData sheetId="3" refreshError="1"/>
      <sheetData sheetId="4" refreshError="1"/>
      <sheetData sheetId="5"/>
      <sheetData sheetId="6" refreshError="1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/>
      <sheetData sheetId="30" refreshError="1"/>
      <sheetData sheetId="31" refreshError="1"/>
      <sheetData sheetId="32" refreshError="1"/>
      <sheetData sheetId="33"/>
      <sheetData sheetId="3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ocas"/>
      <sheetName val="INVESTISSEMENTS"/>
      <sheetName val="Actif 31 Dec 00"/>
      <sheetName val="Passif 31 Dec 00"/>
      <sheetName val="SNenML30_06_01"/>
      <sheetName val="EdC.GR 2001"/>
      <sheetName val="EdC.HG 2001"/>
      <sheetName val="ECART DE CONV SYN.-GR"/>
      <sheetName val="ECART DE CONV SYN-HG"/>
      <sheetName val="CONSOLIDATION"/>
      <sheetName val="Actif 30 Jun 01"/>
      <sheetName val="DN_0701"/>
      <sheetName val="DN_0801"/>
      <sheetName val="DN_0901"/>
      <sheetName val="Point d'atterrissage"/>
      <sheetName val="Passif 30 Jun 01"/>
      <sheetName val="DETTE NETTE"/>
      <sheetName val="Taux moyens"/>
      <sheetName val="Taux de changes"/>
      <sheetName val="July_data"/>
      <sheetName val="August_data"/>
      <sheetName val="September_data"/>
      <sheetName val="TFI 0901"/>
      <sheetName val="Sheet3"/>
      <sheetName val="Sheet1"/>
      <sheetName val="Sheet2"/>
      <sheetName val="DIVIDENDES"/>
      <sheetName val="RPG2000"/>
      <sheetName val="RPHG2000"/>
      <sheetName val="RES.PART GROUPE"/>
      <sheetName val="RES.PART H-G"/>
      <sheetName val="CONTROLE"/>
      <sheetName val="passage CATTC"/>
      <sheetName val="Actif_31_Dec_00"/>
      <sheetName val="Passif_31_Dec_00"/>
      <sheetName val="EdC_GR_2001"/>
      <sheetName val="EdC_HG_2001"/>
      <sheetName val="ECART_DE_CONV_SYN_-GR"/>
      <sheetName val="ECART_DE_CONV_SYN-HG"/>
      <sheetName val="Actif_30_Jun_01"/>
      <sheetName val="Point_d'atterrissage"/>
      <sheetName val="Passif_30_Jun_01"/>
      <sheetName val="DETTE_NETTE"/>
      <sheetName val="Taux_moyens"/>
      <sheetName val="Taux_de_changes"/>
      <sheetName val="TFI_0901"/>
      <sheetName val="RES_PART_GROUPE"/>
      <sheetName val="RES_PART_H-G"/>
      <sheetName val="P-L"/>
      <sheetName val="passage_CATTC"/>
      <sheetName val="BONO USD"/>
      <sheetName val="GOS USD"/>
      <sheetName val="BONO DEM"/>
    </sheetNames>
    <sheetDataSet>
      <sheetData sheetId="0" refreshError="1"/>
      <sheetData sheetId="1" refreshError="1">
        <row r="2">
          <cell r="A2" t="str">
            <v>DATE</v>
          </cell>
          <cell r="B2" t="str">
            <v>REF.</v>
          </cell>
          <cell r="C2" t="str">
            <v>PAYS</v>
          </cell>
          <cell r="D2" t="str">
            <v>PROJECT</v>
          </cell>
          <cell r="E2" t="str">
            <v>DEVISE</v>
          </cell>
          <cell r="F2" t="str">
            <v>MONTANT</v>
          </cell>
          <cell r="G2" t="str">
            <v>FRF equiv.</v>
          </cell>
          <cell r="H2" t="str">
            <v>F/X RATE</v>
          </cell>
          <cell r="I2" t="str">
            <v>F.C. Equivalent</v>
          </cell>
          <cell r="J2" t="str">
            <v>INFLATED</v>
          </cell>
        </row>
        <row r="3">
          <cell r="A3">
            <v>36161</v>
          </cell>
          <cell r="C3" t="str">
            <v>BRESIL</v>
          </cell>
          <cell r="E3" t="str">
            <v>FRF</v>
          </cell>
          <cell r="F3">
            <v>158142300</v>
          </cell>
          <cell r="G3">
            <v>158142300</v>
          </cell>
          <cell r="H3">
            <v>1</v>
          </cell>
          <cell r="I3">
            <v>158142300</v>
          </cell>
          <cell r="J3">
            <v>5.9587700000000003</v>
          </cell>
          <cell r="K3">
            <v>26539420.048097175</v>
          </cell>
        </row>
        <row r="4">
          <cell r="A4">
            <v>36164</v>
          </cell>
          <cell r="C4" t="str">
            <v>GRECE</v>
          </cell>
          <cell r="E4" t="str">
            <v>GRD</v>
          </cell>
          <cell r="F4">
            <v>260000000</v>
          </cell>
          <cell r="G4">
            <v>5194798.9849399999</v>
          </cell>
          <cell r="H4">
            <v>1.9979996095923075E-2</v>
          </cell>
          <cell r="I4">
            <v>260000000</v>
          </cell>
        </row>
        <row r="5">
          <cell r="A5">
            <v>36165</v>
          </cell>
          <cell r="C5" t="str">
            <v>JAPON</v>
          </cell>
          <cell r="E5" t="str">
            <v>JPY</v>
          </cell>
          <cell r="F5">
            <v>200000000</v>
          </cell>
          <cell r="G5">
            <v>9736999.4697200004</v>
          </cell>
          <cell r="H5">
            <v>4.8684997348600004E-2</v>
          </cell>
          <cell r="I5">
            <v>200000000</v>
          </cell>
        </row>
        <row r="6">
          <cell r="A6">
            <v>36171</v>
          </cell>
          <cell r="C6" t="str">
            <v>MEXIQUE</v>
          </cell>
          <cell r="E6" t="str">
            <v>MXN</v>
          </cell>
          <cell r="F6">
            <v>306700000</v>
          </cell>
          <cell r="G6">
            <v>173842716.79000002</v>
          </cell>
          <cell r="H6">
            <v>0.56681681379197923</v>
          </cell>
          <cell r="I6">
            <v>306700000</v>
          </cell>
          <cell r="J6">
            <v>9.1508000000000003</v>
          </cell>
          <cell r="K6">
            <v>18997543.033395991</v>
          </cell>
        </row>
        <row r="7">
          <cell r="A7">
            <v>36174</v>
          </cell>
          <cell r="C7" t="str">
            <v>COREE</v>
          </cell>
          <cell r="E7" t="str">
            <v>USD</v>
          </cell>
          <cell r="F7">
            <v>16122189.220000001</v>
          </cell>
          <cell r="G7">
            <v>91681516.030000001</v>
          </cell>
          <cell r="H7">
            <v>5.6866666666005052</v>
          </cell>
          <cell r="I7">
            <v>19000000000</v>
          </cell>
        </row>
        <row r="8">
          <cell r="A8">
            <v>36175</v>
          </cell>
          <cell r="C8" t="str">
            <v>POLOGNE</v>
          </cell>
          <cell r="E8" t="str">
            <v>PLN</v>
          </cell>
          <cell r="F8">
            <v>40000000</v>
          </cell>
          <cell r="G8">
            <v>63495583.57</v>
          </cell>
          <cell r="H8">
            <v>1.5873895892500001</v>
          </cell>
          <cell r="I8">
            <v>40000000</v>
          </cell>
        </row>
        <row r="9">
          <cell r="A9">
            <v>36175</v>
          </cell>
          <cell r="C9" t="str">
            <v>CARRIL</v>
          </cell>
          <cell r="E9" t="str">
            <v>GBP</v>
          </cell>
          <cell r="F9">
            <v>7200</v>
          </cell>
          <cell r="G9">
            <v>67038.899999999994</v>
          </cell>
          <cell r="H9">
            <v>9.3109583333333319</v>
          </cell>
          <cell r="I9">
            <v>7200</v>
          </cell>
        </row>
        <row r="10">
          <cell r="A10">
            <v>36187</v>
          </cell>
          <cell r="C10" t="str">
            <v>GLOBAL</v>
          </cell>
          <cell r="E10" t="str">
            <v>USD</v>
          </cell>
          <cell r="F10">
            <v>516988.27</v>
          </cell>
          <cell r="G10">
            <v>2923466.16</v>
          </cell>
          <cell r="H10">
            <v>5.6548017230642387</v>
          </cell>
          <cell r="I10">
            <v>516988.27</v>
          </cell>
        </row>
        <row r="11">
          <cell r="A11">
            <v>36187</v>
          </cell>
          <cell r="C11" t="str">
            <v>GLOBAL</v>
          </cell>
          <cell r="E11" t="str">
            <v>USD</v>
          </cell>
          <cell r="F11">
            <v>242338.41</v>
          </cell>
          <cell r="G11">
            <v>1370375.66</v>
          </cell>
          <cell r="H11">
            <v>5.6548017295318553</v>
          </cell>
          <cell r="I11">
            <v>242338.41</v>
          </cell>
        </row>
        <row r="12">
          <cell r="A12">
            <v>36187</v>
          </cell>
          <cell r="C12" t="str">
            <v>GLOBAL</v>
          </cell>
          <cell r="E12" t="str">
            <v>USD</v>
          </cell>
          <cell r="F12">
            <v>323117.84000000003</v>
          </cell>
          <cell r="G12">
            <v>1827167.32</v>
          </cell>
          <cell r="H12">
            <v>5.6548017280630498</v>
          </cell>
          <cell r="I12">
            <v>323117.84000000003</v>
          </cell>
        </row>
        <row r="13">
          <cell r="A13">
            <v>36187</v>
          </cell>
          <cell r="C13" t="str">
            <v>GLOBAL</v>
          </cell>
          <cell r="E13" t="str">
            <v>USD</v>
          </cell>
          <cell r="F13">
            <v>-201949.74</v>
          </cell>
          <cell r="G13">
            <v>-1141985.74</v>
          </cell>
          <cell r="H13">
            <v>5.654801734332513</v>
          </cell>
          <cell r="I13">
            <v>-201949.74</v>
          </cell>
        </row>
        <row r="14">
          <cell r="A14">
            <v>36188</v>
          </cell>
          <cell r="C14" t="str">
            <v>COREE</v>
          </cell>
          <cell r="E14" t="str">
            <v>USD</v>
          </cell>
          <cell r="F14">
            <v>8503401.3599999994</v>
          </cell>
          <cell r="G14">
            <v>48356009.07</v>
          </cell>
          <cell r="I14">
            <v>10000000000</v>
          </cell>
        </row>
        <row r="15">
          <cell r="A15">
            <v>36188</v>
          </cell>
          <cell r="C15" t="str">
            <v>POLOGNE</v>
          </cell>
          <cell r="E15" t="str">
            <v>PLN</v>
          </cell>
          <cell r="F15">
            <v>110000000</v>
          </cell>
          <cell r="G15">
            <v>172959561.81999999</v>
          </cell>
          <cell r="H15">
            <v>1.5723596529090909</v>
          </cell>
          <cell r="I15">
            <v>110000000</v>
          </cell>
        </row>
        <row r="16">
          <cell r="A16">
            <v>36192</v>
          </cell>
          <cell r="C16" t="str">
            <v>GRECE</v>
          </cell>
          <cell r="E16" t="str">
            <v>GRD</v>
          </cell>
          <cell r="F16">
            <v>3500000000</v>
          </cell>
          <cell r="G16">
            <v>71461683.305142298</v>
          </cell>
          <cell r="H16">
            <v>2.0417623801469227E-2</v>
          </cell>
          <cell r="I16">
            <v>3500000000</v>
          </cell>
        </row>
        <row r="17">
          <cell r="A17">
            <v>36203</v>
          </cell>
          <cell r="C17" t="str">
            <v>COREE</v>
          </cell>
          <cell r="E17" t="str">
            <v>USD</v>
          </cell>
          <cell r="F17">
            <v>4247384.63</v>
          </cell>
          <cell r="G17">
            <v>24567125.600000001</v>
          </cell>
          <cell r="H17">
            <v>5.7840595425425372</v>
          </cell>
          <cell r="I17">
            <v>5000000000</v>
          </cell>
        </row>
        <row r="18">
          <cell r="A18">
            <v>36203</v>
          </cell>
          <cell r="C18" t="str">
            <v>VCGA</v>
          </cell>
          <cell r="E18" t="str">
            <v>USD</v>
          </cell>
          <cell r="F18">
            <v>-158400</v>
          </cell>
          <cell r="G18">
            <v>-924409.15</v>
          </cell>
          <cell r="H18">
            <v>5.8359163510101011</v>
          </cell>
          <cell r="I18">
            <v>-158400</v>
          </cell>
        </row>
        <row r="19">
          <cell r="A19">
            <v>36214</v>
          </cell>
          <cell r="C19" t="str">
            <v>BRESIL</v>
          </cell>
          <cell r="E19" t="str">
            <v>FRF</v>
          </cell>
          <cell r="F19">
            <v>227256508.75</v>
          </cell>
          <cell r="G19">
            <v>227256508.75</v>
          </cell>
          <cell r="I19">
            <v>227256508.75</v>
          </cell>
          <cell r="J19">
            <v>6.1273</v>
          </cell>
          <cell r="K19">
            <v>37089176.105299234</v>
          </cell>
        </row>
        <row r="20">
          <cell r="A20">
            <v>36220</v>
          </cell>
          <cell r="C20" t="str">
            <v>GRECE</v>
          </cell>
          <cell r="E20" t="str">
            <v>GRD</v>
          </cell>
          <cell r="F20">
            <v>3500000000</v>
          </cell>
          <cell r="G20">
            <v>71186924.439999998</v>
          </cell>
          <cell r="H20">
            <v>2.0339121268571427E-2</v>
          </cell>
          <cell r="I20">
            <v>3500000000</v>
          </cell>
        </row>
        <row r="21">
          <cell r="A21">
            <v>36231</v>
          </cell>
          <cell r="C21" t="str">
            <v>COREE</v>
          </cell>
          <cell r="E21" t="str">
            <v>USD</v>
          </cell>
          <cell r="F21">
            <v>13758497.9</v>
          </cell>
          <cell r="G21">
            <v>83041801.680000007</v>
          </cell>
          <cell r="H21">
            <v>6.0356735367165335</v>
          </cell>
          <cell r="I21">
            <v>17000000000</v>
          </cell>
        </row>
        <row r="22">
          <cell r="A22">
            <v>36235</v>
          </cell>
          <cell r="C22" t="str">
            <v>CHINE</v>
          </cell>
          <cell r="E22" t="str">
            <v>USD</v>
          </cell>
          <cell r="F22">
            <v>1100000</v>
          </cell>
          <cell r="G22">
            <v>6624003.4000000004</v>
          </cell>
          <cell r="H22">
            <v>6.0218212727272729</v>
          </cell>
          <cell r="I22">
            <v>9108000</v>
          </cell>
        </row>
        <row r="23">
          <cell r="A23">
            <v>36235</v>
          </cell>
          <cell r="C23" t="str">
            <v>TAIWAN</v>
          </cell>
          <cell r="E23" t="str">
            <v>TWD</v>
          </cell>
          <cell r="F23">
            <v>15300000</v>
          </cell>
          <cell r="G23">
            <v>2801044.4</v>
          </cell>
          <cell r="H23">
            <v>0.18307479738562091</v>
          </cell>
          <cell r="I23">
            <v>15300000</v>
          </cell>
        </row>
        <row r="24">
          <cell r="A24">
            <v>36235</v>
          </cell>
          <cell r="C24" t="str">
            <v>MEXIQUE</v>
          </cell>
          <cell r="E24" t="str">
            <v>MXP</v>
          </cell>
          <cell r="F24">
            <v>400000000</v>
          </cell>
          <cell r="G24">
            <v>246038254.82000002</v>
          </cell>
          <cell r="H24">
            <v>0.61509563705000003</v>
          </cell>
          <cell r="I24">
            <v>400000000</v>
          </cell>
          <cell r="J24">
            <v>10.7209</v>
          </cell>
          <cell r="K24">
            <v>23586403.018403307</v>
          </cell>
        </row>
        <row r="25">
          <cell r="A25">
            <v>36243</v>
          </cell>
          <cell r="C25" t="str">
            <v>GLOBAL</v>
          </cell>
          <cell r="E25" t="str">
            <v>USD</v>
          </cell>
          <cell r="F25">
            <v>969635.86</v>
          </cell>
          <cell r="G25">
            <v>5854021.4400000004</v>
          </cell>
          <cell r="H25">
            <v>6.0373400793984668</v>
          </cell>
          <cell r="I25">
            <v>969635.86</v>
          </cell>
        </row>
        <row r="26">
          <cell r="A26">
            <v>36243</v>
          </cell>
          <cell r="C26" t="str">
            <v>GLOBAL</v>
          </cell>
          <cell r="E26" t="str">
            <v>USD</v>
          </cell>
          <cell r="F26">
            <v>646235.18000000005</v>
          </cell>
          <cell r="G26">
            <v>3901541.56</v>
          </cell>
          <cell r="H26">
            <v>6.0373400903367713</v>
          </cell>
          <cell r="I26">
            <v>646235.18000000005</v>
          </cell>
        </row>
        <row r="27">
          <cell r="A27">
            <v>36243</v>
          </cell>
          <cell r="C27" t="str">
            <v>GLOBAL</v>
          </cell>
          <cell r="E27" t="str">
            <v>USD</v>
          </cell>
          <cell r="F27">
            <v>323117.83</v>
          </cell>
          <cell r="G27">
            <v>1950772.23</v>
          </cell>
          <cell r="H27">
            <v>6.0373400935503927</v>
          </cell>
          <cell r="I27">
            <v>323117.83</v>
          </cell>
        </row>
        <row r="28">
          <cell r="A28">
            <v>36243</v>
          </cell>
          <cell r="C28" t="str">
            <v>POLOGNE</v>
          </cell>
          <cell r="E28" t="str">
            <v>PLN</v>
          </cell>
          <cell r="F28">
            <v>40000000</v>
          </cell>
          <cell r="G28">
            <v>61315853.43</v>
          </cell>
          <cell r="H28">
            <v>1.5328963357500001</v>
          </cell>
          <cell r="I28">
            <v>40000000</v>
          </cell>
        </row>
        <row r="29">
          <cell r="A29">
            <v>36244</v>
          </cell>
          <cell r="C29" t="str">
            <v>COREE</v>
          </cell>
          <cell r="E29" t="str">
            <v>USD</v>
          </cell>
          <cell r="F29">
            <v>9003110.1699999999</v>
          </cell>
          <cell r="G29">
            <v>54220098.579999998</v>
          </cell>
          <cell r="H29">
            <v>6.0223742191527574</v>
          </cell>
          <cell r="I29">
            <v>11000000000</v>
          </cell>
        </row>
        <row r="30">
          <cell r="A30">
            <v>36248</v>
          </cell>
          <cell r="C30" t="str">
            <v>GRECE</v>
          </cell>
          <cell r="E30" t="str">
            <v>GRD</v>
          </cell>
          <cell r="F30">
            <v>11000000000</v>
          </cell>
          <cell r="G30">
            <v>222399426.72999999</v>
          </cell>
          <cell r="H30">
            <v>2.021812970272727E-2</v>
          </cell>
          <cell r="I30">
            <v>11000000000</v>
          </cell>
        </row>
        <row r="31">
          <cell r="A31">
            <v>36250</v>
          </cell>
          <cell r="C31" t="str">
            <v>TAIWAN</v>
          </cell>
          <cell r="E31" t="str">
            <v>TWD</v>
          </cell>
          <cell r="F31">
            <v>32418000</v>
          </cell>
          <cell r="G31">
            <v>6005370.6699999999</v>
          </cell>
          <cell r="H31">
            <v>0.18524803103214263</v>
          </cell>
          <cell r="I31">
            <v>32418000</v>
          </cell>
        </row>
        <row r="32">
          <cell r="A32">
            <v>36265</v>
          </cell>
          <cell r="C32" t="str">
            <v>TURQUIE</v>
          </cell>
          <cell r="E32" t="str">
            <v>USD</v>
          </cell>
          <cell r="F32">
            <v>9938118.9399999995</v>
          </cell>
          <cell r="G32">
            <v>61947574.68</v>
          </cell>
          <cell r="H32">
            <v>6.2333299746159012</v>
          </cell>
        </row>
        <row r="33">
          <cell r="A33">
            <v>36263</v>
          </cell>
          <cell r="C33" t="str">
            <v>COREE</v>
          </cell>
          <cell r="E33" t="str">
            <v>USD</v>
          </cell>
          <cell r="F33">
            <v>9814345.3000000007</v>
          </cell>
          <cell r="G33">
            <v>59658868.5</v>
          </cell>
          <cell r="H33">
            <v>6.0787415437685892</v>
          </cell>
          <cell r="I33">
            <v>12000000000</v>
          </cell>
        </row>
        <row r="34">
          <cell r="A34">
            <v>36269</v>
          </cell>
          <cell r="C34" t="str">
            <v>HONG KONG</v>
          </cell>
          <cell r="E34" t="str">
            <v>HKD</v>
          </cell>
          <cell r="F34">
            <v>90000000</v>
          </cell>
          <cell r="G34">
            <v>70637659.140000001</v>
          </cell>
          <cell r="H34">
            <v>0.78486287933333332</v>
          </cell>
        </row>
        <row r="35">
          <cell r="A35">
            <v>36276</v>
          </cell>
          <cell r="C35" t="str">
            <v>POLOGNE</v>
          </cell>
          <cell r="E35" t="str">
            <v>PLN</v>
          </cell>
          <cell r="F35">
            <v>60000000</v>
          </cell>
          <cell r="G35">
            <v>92102920.530000001</v>
          </cell>
          <cell r="H35">
            <v>1.5350486755000001</v>
          </cell>
        </row>
        <row r="36">
          <cell r="A36">
            <v>36256</v>
          </cell>
          <cell r="C36" t="str">
            <v>COLOMBIE</v>
          </cell>
          <cell r="E36" t="str">
            <v>USD</v>
          </cell>
          <cell r="F36">
            <v>1797382.62</v>
          </cell>
          <cell r="G36">
            <v>11203697.66</v>
          </cell>
          <cell r="H36">
            <v>6.2333403780214587</v>
          </cell>
          <cell r="I36">
            <v>2909000000</v>
          </cell>
        </row>
        <row r="37">
          <cell r="A37">
            <v>36273</v>
          </cell>
          <cell r="C37" t="str">
            <v>SLOVAQUIE</v>
          </cell>
          <cell r="E37" t="str">
            <v>SKK</v>
          </cell>
          <cell r="F37">
            <v>3800000</v>
          </cell>
          <cell r="G37">
            <v>556143.81999999995</v>
          </cell>
          <cell r="H37">
            <v>0.14635363684210526</v>
          </cell>
        </row>
        <row r="38">
          <cell r="A38">
            <v>36273</v>
          </cell>
          <cell r="C38" t="str">
            <v>TCHEQUIE</v>
          </cell>
          <cell r="E38" t="str">
            <v>CZK</v>
          </cell>
          <cell r="F38">
            <v>300000</v>
          </cell>
          <cell r="G38">
            <v>52115.22</v>
          </cell>
          <cell r="H38">
            <v>0.17371739999999999</v>
          </cell>
        </row>
        <row r="39">
          <cell r="A39">
            <v>36271</v>
          </cell>
          <cell r="C39" t="str">
            <v>GLOBAL</v>
          </cell>
          <cell r="E39" t="str">
            <v>USD</v>
          </cell>
          <cell r="F39">
            <v>4019897.2</v>
          </cell>
          <cell r="G39">
            <v>24841071.209999997</v>
          </cell>
          <cell r="H39">
            <v>6.1795289715368833</v>
          </cell>
        </row>
        <row r="40">
          <cell r="A40">
            <v>36255</v>
          </cell>
          <cell r="C40" t="str">
            <v>GLOBAL</v>
          </cell>
          <cell r="E40" t="str">
            <v>USD</v>
          </cell>
          <cell r="F40">
            <v>-4545795</v>
          </cell>
          <cell r="G40">
            <v>-27672204</v>
          </cell>
          <cell r="H40">
            <v>6.087428931573025</v>
          </cell>
        </row>
        <row r="41">
          <cell r="A41">
            <v>36255</v>
          </cell>
          <cell r="C41" t="str">
            <v>GLOBAL</v>
          </cell>
          <cell r="E41" t="str">
            <v>USD</v>
          </cell>
          <cell r="F41">
            <v>4255049</v>
          </cell>
          <cell r="G41">
            <v>25951846</v>
          </cell>
          <cell r="H41">
            <v>6.0990710095230396</v>
          </cell>
        </row>
        <row r="42">
          <cell r="A42">
            <v>36283</v>
          </cell>
          <cell r="C42" t="str">
            <v>COREE</v>
          </cell>
          <cell r="E42" t="str">
            <v>USD</v>
          </cell>
          <cell r="F42">
            <v>21159542.949999999</v>
          </cell>
          <cell r="G42">
            <v>131074648.37822808</v>
          </cell>
          <cell r="H42">
            <v>6.1945878834886692</v>
          </cell>
          <cell r="I42">
            <v>25000000000</v>
          </cell>
        </row>
        <row r="43">
          <cell r="A43">
            <v>36285</v>
          </cell>
          <cell r="C43" t="str">
            <v>CHINE</v>
          </cell>
          <cell r="E43" t="str">
            <v>USD</v>
          </cell>
          <cell r="F43">
            <v>2750000</v>
          </cell>
          <cell r="G43">
            <v>17079949.134372201</v>
          </cell>
          <cell r="H43">
            <v>6.2108905943171635</v>
          </cell>
          <cell r="I43">
            <v>22742500</v>
          </cell>
        </row>
        <row r="44">
          <cell r="A44">
            <v>36286</v>
          </cell>
          <cell r="C44" t="str">
            <v>JAPON</v>
          </cell>
          <cell r="E44" t="str">
            <v>JPY</v>
          </cell>
          <cell r="F44">
            <v>300000000</v>
          </cell>
          <cell r="G44">
            <v>15473116.869999999</v>
          </cell>
          <cell r="H44">
            <v>5.1577056233333328E-2</v>
          </cell>
          <cell r="I44">
            <v>300000000</v>
          </cell>
        </row>
        <row r="45">
          <cell r="A45">
            <v>36291</v>
          </cell>
          <cell r="C45" t="str">
            <v>POLOGNE</v>
          </cell>
          <cell r="E45" t="str">
            <v>PLN</v>
          </cell>
          <cell r="F45">
            <v>50000000</v>
          </cell>
          <cell r="G45">
            <v>78112436.903776795</v>
          </cell>
          <cell r="H45">
            <v>1.5622487380755359</v>
          </cell>
          <cell r="I45">
            <v>50000000</v>
          </cell>
        </row>
        <row r="46">
          <cell r="A46">
            <v>36292</v>
          </cell>
          <cell r="C46" t="str">
            <v>GRECE</v>
          </cell>
          <cell r="E46" t="str">
            <v>GRD</v>
          </cell>
          <cell r="F46">
            <v>4125000000</v>
          </cell>
          <cell r="G46">
            <v>82919300.819854394</v>
          </cell>
          <cell r="H46">
            <v>2.0101648683601064E-2</v>
          </cell>
          <cell r="I46">
            <v>4125000000</v>
          </cell>
        </row>
        <row r="47">
          <cell r="A47">
            <v>36293</v>
          </cell>
          <cell r="C47" t="str">
            <v>COREE</v>
          </cell>
          <cell r="E47" t="str">
            <v>USD</v>
          </cell>
          <cell r="F47">
            <v>21648626.140000001</v>
          </cell>
          <cell r="G47">
            <v>155362672.96777099</v>
          </cell>
          <cell r="H47">
            <v>7.1765603952441381</v>
          </cell>
          <cell r="I47">
            <v>26000000000</v>
          </cell>
        </row>
        <row r="48">
          <cell r="A48">
            <v>36308</v>
          </cell>
          <cell r="C48" t="str">
            <v>BRESIL</v>
          </cell>
          <cell r="E48" t="str">
            <v>USD</v>
          </cell>
          <cell r="F48">
            <v>45000000</v>
          </cell>
          <cell r="G48">
            <v>280323504.26999998</v>
          </cell>
          <cell r="H48">
            <v>6.229411206</v>
          </cell>
          <cell r="I48">
            <v>44397916</v>
          </cell>
        </row>
        <row r="49">
          <cell r="A49">
            <v>36320</v>
          </cell>
          <cell r="C49" t="str">
            <v>POLOGNE</v>
          </cell>
          <cell r="E49" t="str">
            <v>PLN</v>
          </cell>
          <cell r="F49">
            <v>60000000</v>
          </cell>
          <cell r="G49">
            <v>95543951.640000001</v>
          </cell>
          <cell r="H49">
            <v>1.592399194</v>
          </cell>
        </row>
        <row r="50">
          <cell r="A50">
            <v>36321</v>
          </cell>
          <cell r="C50" t="str">
            <v>COREE</v>
          </cell>
          <cell r="E50" t="str">
            <v>USD</v>
          </cell>
          <cell r="F50">
            <v>11314186.24</v>
          </cell>
          <cell r="G50">
            <v>71020283.859999999</v>
          </cell>
          <cell r="H50">
            <v>6.277100478416731</v>
          </cell>
          <cell r="I50">
            <v>13000000000</v>
          </cell>
        </row>
        <row r="51">
          <cell r="A51">
            <v>36321</v>
          </cell>
          <cell r="C51" t="str">
            <v>COREE</v>
          </cell>
          <cell r="E51" t="str">
            <v>USD</v>
          </cell>
          <cell r="F51">
            <v>4223164.5199999996</v>
          </cell>
          <cell r="G51">
            <v>26516883.490000002</v>
          </cell>
          <cell r="H51">
            <v>6.2789132093769355</v>
          </cell>
          <cell r="I51">
            <v>5000000000</v>
          </cell>
        </row>
        <row r="52">
          <cell r="A52">
            <v>36322</v>
          </cell>
          <cell r="C52" t="str">
            <v>GRECE</v>
          </cell>
          <cell r="E52" t="str">
            <v>GRD</v>
          </cell>
          <cell r="F52">
            <v>1500000000</v>
          </cell>
          <cell r="G52">
            <v>30394646.609999999</v>
          </cell>
          <cell r="H52">
            <v>2.026309774E-2</v>
          </cell>
        </row>
        <row r="53">
          <cell r="A53">
            <v>36332</v>
          </cell>
          <cell r="C53" t="str">
            <v>BRESIL</v>
          </cell>
          <cell r="E53" t="str">
            <v>USD</v>
          </cell>
          <cell r="F53">
            <v>50000000</v>
          </cell>
          <cell r="G53">
            <v>318425728.16000003</v>
          </cell>
          <cell r="H53">
            <v>6.3685145632000006</v>
          </cell>
          <cell r="I53">
            <v>50947301.348778427</v>
          </cell>
          <cell r="J53">
            <v>6.2500999999999998</v>
          </cell>
        </row>
        <row r="54">
          <cell r="A54">
            <v>36336</v>
          </cell>
          <cell r="C54" t="str">
            <v>POLOGNE</v>
          </cell>
          <cell r="E54" t="str">
            <v>PLN</v>
          </cell>
          <cell r="F54">
            <v>41069000</v>
          </cell>
          <cell r="G54">
            <v>65021881.890000001</v>
          </cell>
          <cell r="H54">
            <v>1.5832350894835521</v>
          </cell>
        </row>
        <row r="55">
          <cell r="A55">
            <v>36339</v>
          </cell>
          <cell r="C55" t="str">
            <v>BRESIL</v>
          </cell>
          <cell r="E55" t="str">
            <v>USD</v>
          </cell>
          <cell r="F55">
            <v>130000000</v>
          </cell>
          <cell r="G55">
            <v>826943463.92999995</v>
          </cell>
          <cell r="H55">
            <v>6.3611035686923074</v>
          </cell>
          <cell r="I55">
            <v>132308837.2874034</v>
          </cell>
          <cell r="J55">
            <v>6.2500999999999998</v>
          </cell>
        </row>
        <row r="56">
          <cell r="A56">
            <v>36339</v>
          </cell>
          <cell r="C56" t="str">
            <v>COREE</v>
          </cell>
          <cell r="E56" t="str">
            <v>USD</v>
          </cell>
          <cell r="F56">
            <v>32067949.379999999</v>
          </cell>
          <cell r="G56">
            <v>201005216.16</v>
          </cell>
          <cell r="H56">
            <v>6.2681032010535125</v>
          </cell>
          <cell r="I56">
            <v>37000000000</v>
          </cell>
        </row>
        <row r="57">
          <cell r="A57">
            <v>36318</v>
          </cell>
          <cell r="C57" t="str">
            <v>CHINE</v>
          </cell>
          <cell r="D57" t="str">
            <v>NANJING</v>
          </cell>
          <cell r="E57" t="str">
            <v>USD</v>
          </cell>
          <cell r="F57">
            <v>3600000</v>
          </cell>
          <cell r="G57">
            <v>22439987.93</v>
          </cell>
          <cell r="H57">
            <v>6.2333299805555553</v>
          </cell>
          <cell r="I57">
            <v>29772000</v>
          </cell>
        </row>
        <row r="58">
          <cell r="A58">
            <v>36320</v>
          </cell>
          <cell r="C58" t="str">
            <v>CHINE</v>
          </cell>
          <cell r="D58" t="str">
            <v>CHONGQINQ</v>
          </cell>
          <cell r="E58" t="str">
            <v>USD</v>
          </cell>
          <cell r="F58">
            <v>1650000</v>
          </cell>
          <cell r="G58">
            <v>10578715.299999999</v>
          </cell>
          <cell r="H58">
            <v>6.4113426060606056</v>
          </cell>
          <cell r="I58">
            <v>13645500</v>
          </cell>
        </row>
        <row r="59">
          <cell r="A59">
            <v>36341</v>
          </cell>
          <cell r="C59" t="str">
            <v>GLOBAL</v>
          </cell>
          <cell r="E59" t="str">
            <v>USD</v>
          </cell>
          <cell r="F59">
            <v>1888739.38</v>
          </cell>
          <cell r="G59">
            <v>12878823.65</v>
          </cell>
          <cell r="H59">
            <v>6.8187404712237223</v>
          </cell>
        </row>
        <row r="60">
          <cell r="A60">
            <v>36347</v>
          </cell>
          <cell r="C60" t="str">
            <v>COLOMBIE</v>
          </cell>
          <cell r="E60" t="str">
            <v>USD</v>
          </cell>
          <cell r="F60">
            <v>1574127.08</v>
          </cell>
          <cell r="G60">
            <v>10098340.043616001</v>
          </cell>
          <cell r="H60">
            <v>6.4151999999999996</v>
          </cell>
          <cell r="I60">
            <v>2750000000</v>
          </cell>
        </row>
        <row r="61">
          <cell r="A61">
            <v>36347</v>
          </cell>
          <cell r="C61" t="str">
            <v>GLOBAL</v>
          </cell>
          <cell r="E61" t="str">
            <v>USD</v>
          </cell>
          <cell r="F61">
            <v>2399118</v>
          </cell>
          <cell r="G61">
            <v>15390887.490718827</v>
          </cell>
          <cell r="H61">
            <v>6.4152273838630807</v>
          </cell>
        </row>
        <row r="62">
          <cell r="A62">
            <v>36348</v>
          </cell>
          <cell r="C62" t="str">
            <v>ARGENTINE</v>
          </cell>
          <cell r="E62" t="str">
            <v>USD</v>
          </cell>
          <cell r="F62">
            <v>400000</v>
          </cell>
          <cell r="G62">
            <v>2562332.03125</v>
          </cell>
          <cell r="H62">
            <v>6.4058300781249997</v>
          </cell>
        </row>
        <row r="63">
          <cell r="A63">
            <v>36354</v>
          </cell>
          <cell r="C63" t="str">
            <v>COREE</v>
          </cell>
          <cell r="E63" t="str">
            <v>USD</v>
          </cell>
          <cell r="F63">
            <v>5042016.8099999996</v>
          </cell>
          <cell r="G63">
            <v>32447230.654735304</v>
          </cell>
          <cell r="H63">
            <v>6.4353674090061803</v>
          </cell>
          <cell r="I63">
            <v>6000000000</v>
          </cell>
        </row>
        <row r="64">
          <cell r="A64">
            <v>36369</v>
          </cell>
          <cell r="C64" t="str">
            <v>COREE</v>
          </cell>
          <cell r="E64" t="str">
            <v>USD</v>
          </cell>
          <cell r="F64">
            <v>9109730.8499999996</v>
          </cell>
          <cell r="G64">
            <v>55898893.537637509</v>
          </cell>
          <cell r="H64">
            <v>6.1361739943872777</v>
          </cell>
          <cell r="I64">
            <v>11000000000</v>
          </cell>
        </row>
        <row r="65">
          <cell r="A65">
            <v>36371</v>
          </cell>
          <cell r="C65" t="str">
            <v>GLOBAL</v>
          </cell>
          <cell r="E65" t="str">
            <v>USD</v>
          </cell>
          <cell r="F65">
            <v>-6907585</v>
          </cell>
          <cell r="G65">
            <v>-42505429.02293621</v>
          </cell>
          <cell r="H65">
            <v>6.1534427767354591</v>
          </cell>
        </row>
        <row r="66">
          <cell r="A66">
            <v>36347</v>
          </cell>
          <cell r="C66" t="str">
            <v>SUISSE</v>
          </cell>
          <cell r="E66" t="str">
            <v>CHF</v>
          </cell>
          <cell r="F66">
            <v>100000</v>
          </cell>
          <cell r="G66">
            <v>409078.26629248518</v>
          </cell>
          <cell r="H66">
            <v>4.0907826629248518</v>
          </cell>
        </row>
        <row r="67">
          <cell r="A67">
            <v>36361</v>
          </cell>
          <cell r="C67" t="str">
            <v>GRECE</v>
          </cell>
          <cell r="E67" t="str">
            <v>GRD</v>
          </cell>
          <cell r="F67">
            <v>2100000000</v>
          </cell>
          <cell r="G67">
            <v>42493435.543079242</v>
          </cell>
          <cell r="H67">
            <v>2.0234969306228211E-2</v>
          </cell>
        </row>
        <row r="68">
          <cell r="A68">
            <v>36353</v>
          </cell>
          <cell r="C68" t="str">
            <v>THAILANDE</v>
          </cell>
          <cell r="E68" t="str">
            <v>THB</v>
          </cell>
          <cell r="F68">
            <v>3534000000</v>
          </cell>
          <cell r="G68">
            <v>610753678.09685993</v>
          </cell>
          <cell r="H68">
            <v>0.17282220659220712</v>
          </cell>
        </row>
        <row r="69">
          <cell r="A69">
            <v>36376</v>
          </cell>
          <cell r="C69" t="str">
            <v>CHILI</v>
          </cell>
          <cell r="E69" t="str">
            <v>USD</v>
          </cell>
          <cell r="F69">
            <v>3000000</v>
          </cell>
          <cell r="G69">
            <v>18287064.399999999</v>
          </cell>
          <cell r="H69">
            <v>6.0956881333333328</v>
          </cell>
          <cell r="I69">
            <v>1519237717.039129</v>
          </cell>
          <cell r="J69">
            <v>1.2037000000000001E-2</v>
          </cell>
        </row>
        <row r="70">
          <cell r="A70">
            <v>36378</v>
          </cell>
          <cell r="C70" t="str">
            <v>JAPON</v>
          </cell>
          <cell r="E70" t="str">
            <v>JPY</v>
          </cell>
          <cell r="F70">
            <v>200000000</v>
          </cell>
          <cell r="G70">
            <v>10605610.35</v>
          </cell>
          <cell r="H70">
            <v>5.3028051749999999E-2</v>
          </cell>
        </row>
        <row r="71">
          <cell r="A71">
            <v>36378</v>
          </cell>
          <cell r="C71" t="str">
            <v>GLOBAL</v>
          </cell>
          <cell r="E71" t="str">
            <v>USD</v>
          </cell>
          <cell r="F71">
            <v>400000</v>
          </cell>
          <cell r="G71">
            <v>2443042.83</v>
          </cell>
          <cell r="H71">
            <v>6.1076070749999998</v>
          </cell>
        </row>
        <row r="72">
          <cell r="A72">
            <v>36388</v>
          </cell>
          <cell r="C72" t="str">
            <v>BRESIL</v>
          </cell>
          <cell r="E72" t="str">
            <v>USD</v>
          </cell>
          <cell r="F72">
            <v>16250000</v>
          </cell>
          <cell r="G72">
            <v>101007308.34999999</v>
          </cell>
          <cell r="H72">
            <v>6.2158343599999997</v>
          </cell>
          <cell r="I72">
            <v>17516831.99798831</v>
          </cell>
          <cell r="J72">
            <v>5.7663000000000002</v>
          </cell>
        </row>
        <row r="73">
          <cell r="A73">
            <v>36389</v>
          </cell>
          <cell r="C73" t="str">
            <v>GRECE</v>
          </cell>
          <cell r="E73" t="str">
            <v>GRD</v>
          </cell>
          <cell r="F73">
            <v>2000000000</v>
          </cell>
          <cell r="G73">
            <v>40156353.049999997</v>
          </cell>
          <cell r="H73">
            <v>2.0078176524999998E-2</v>
          </cell>
        </row>
        <row r="74">
          <cell r="A74">
            <v>36391</v>
          </cell>
          <cell r="C74" t="str">
            <v>GLOBAL</v>
          </cell>
          <cell r="E74" t="str">
            <v>USD</v>
          </cell>
          <cell r="F74">
            <v>1440331.04</v>
          </cell>
          <cell r="G74">
            <v>8985213.7100000009</v>
          </cell>
          <cell r="H74">
            <v>6.2382976277453555</v>
          </cell>
        </row>
        <row r="75">
          <cell r="A75">
            <v>36405</v>
          </cell>
          <cell r="C75" t="str">
            <v>CHILI</v>
          </cell>
          <cell r="E75" t="str">
            <v>USD</v>
          </cell>
          <cell r="F75">
            <v>500000</v>
          </cell>
          <cell r="G75">
            <v>3105857.0075757573</v>
          </cell>
          <cell r="H75">
            <v>6.2117140151515144</v>
          </cell>
        </row>
        <row r="76">
          <cell r="A76">
            <v>36411</v>
          </cell>
          <cell r="C76" t="str">
            <v>COREE</v>
          </cell>
          <cell r="E76" t="str">
            <v>USD</v>
          </cell>
          <cell r="F76">
            <v>21812080.539999999</v>
          </cell>
          <cell r="G76">
            <v>135119340.02055699</v>
          </cell>
          <cell r="H76">
            <v>6.1947020492964393</v>
          </cell>
          <cell r="I76">
            <v>26000000000</v>
          </cell>
        </row>
        <row r="77">
          <cell r="A77">
            <v>36416</v>
          </cell>
          <cell r="C77" t="str">
            <v>COLOMBIE</v>
          </cell>
          <cell r="E77" t="str">
            <v>USD</v>
          </cell>
          <cell r="F77">
            <v>1390000</v>
          </cell>
          <cell r="G77">
            <v>8597644.7901933044</v>
          </cell>
          <cell r="H77">
            <v>6.1853559641678446</v>
          </cell>
          <cell r="I77">
            <v>2750000000</v>
          </cell>
        </row>
        <row r="78">
          <cell r="A78">
            <v>36431</v>
          </cell>
          <cell r="C78" t="str">
            <v>COREE</v>
          </cell>
          <cell r="E78" t="str">
            <v>USD</v>
          </cell>
          <cell r="F78">
            <v>10770505.390000001</v>
          </cell>
          <cell r="G78">
            <v>67834742.238197118</v>
          </cell>
          <cell r="H78">
            <v>6.2981949111857896</v>
          </cell>
          <cell r="I78">
            <v>13000000000</v>
          </cell>
        </row>
        <row r="79">
          <cell r="A79">
            <v>36425</v>
          </cell>
          <cell r="C79" t="str">
            <v>GRECE</v>
          </cell>
          <cell r="E79" t="str">
            <v>GRD</v>
          </cell>
          <cell r="F79">
            <v>3200000000</v>
          </cell>
          <cell r="G79">
            <v>64331190.044518992</v>
          </cell>
          <cell r="H79">
            <v>49.742589835280675</v>
          </cell>
        </row>
        <row r="80">
          <cell r="A80">
            <v>36433</v>
          </cell>
          <cell r="C80" t="str">
            <v>JAPON</v>
          </cell>
          <cell r="E80" t="str">
            <v>JPY</v>
          </cell>
          <cell r="F80">
            <v>210000000</v>
          </cell>
          <cell r="G80">
            <v>12387677.1672397</v>
          </cell>
          <cell r="H80">
            <v>16.952330704529775</v>
          </cell>
        </row>
        <row r="81">
          <cell r="A81">
            <v>36434</v>
          </cell>
          <cell r="C81" t="str">
            <v>TAIWAN</v>
          </cell>
          <cell r="E81" t="str">
            <v>USD</v>
          </cell>
          <cell r="F81">
            <v>680100.76</v>
          </cell>
          <cell r="G81">
            <v>4227794.2970746784</v>
          </cell>
          <cell r="H81">
            <v>6.2164234268385146</v>
          </cell>
          <cell r="I81">
            <v>21600000</v>
          </cell>
        </row>
        <row r="82">
          <cell r="A82">
            <v>36434</v>
          </cell>
          <cell r="C82" t="str">
            <v>GLOBAL</v>
          </cell>
          <cell r="E82" t="str">
            <v>USD</v>
          </cell>
          <cell r="F82">
            <v>3405872.43</v>
          </cell>
          <cell r="G82">
            <v>22126432.223091118</v>
          </cell>
          <cell r="H82">
            <v>6.4965534317123899</v>
          </cell>
        </row>
        <row r="83">
          <cell r="A83">
            <v>36437</v>
          </cell>
          <cell r="C83" t="str">
            <v>GRECE</v>
          </cell>
          <cell r="E83" t="str">
            <v>GRD</v>
          </cell>
          <cell r="F83">
            <v>4500000000</v>
          </cell>
          <cell r="G83">
            <v>89840714.018319204</v>
          </cell>
          <cell r="H83">
            <v>1.9964603115182045E-2</v>
          </cell>
        </row>
        <row r="84">
          <cell r="A84">
            <v>36438</v>
          </cell>
          <cell r="C84" t="str">
            <v>CHILI</v>
          </cell>
          <cell r="E84" t="str">
            <v>USD</v>
          </cell>
          <cell r="F84">
            <v>1500000</v>
          </cell>
          <cell r="G84">
            <v>9744830.1475685854</v>
          </cell>
          <cell r="H84">
            <v>6.4965534317123899</v>
          </cell>
          <cell r="I84">
            <v>794025000</v>
          </cell>
          <cell r="J84">
            <v>1.2272699408165468E-2</v>
          </cell>
        </row>
        <row r="85">
          <cell r="A85">
            <v>36441</v>
          </cell>
          <cell r="C85" t="str">
            <v>CHINE</v>
          </cell>
          <cell r="E85" t="str">
            <v>USD</v>
          </cell>
          <cell r="F85">
            <v>3500000</v>
          </cell>
          <cell r="G85">
            <v>22737937.010993365</v>
          </cell>
          <cell r="H85">
            <v>6.4965534317123899</v>
          </cell>
          <cell r="I85">
            <v>28973350</v>
          </cell>
        </row>
        <row r="86">
          <cell r="A86">
            <v>36446</v>
          </cell>
          <cell r="C86" t="str">
            <v>COLOMBIE</v>
          </cell>
          <cell r="E86" t="str">
            <v>USD</v>
          </cell>
          <cell r="F86">
            <v>2211055.2799999998</v>
          </cell>
          <cell r="G86">
            <v>14364238.766989797</v>
          </cell>
          <cell r="H86">
            <v>6.4965534317123899</v>
          </cell>
          <cell r="I86">
            <v>4400000000</v>
          </cell>
        </row>
        <row r="87">
          <cell r="A87">
            <v>36446</v>
          </cell>
          <cell r="C87" t="str">
            <v>JAPON</v>
          </cell>
          <cell r="E87" t="str">
            <v>JPY</v>
          </cell>
          <cell r="F87">
            <v>300000000</v>
          </cell>
          <cell r="G87">
            <v>17170150.962164801</v>
          </cell>
          <cell r="H87">
            <v>5.7233836540549338E-2</v>
          </cell>
        </row>
        <row r="88">
          <cell r="A88">
            <v>36466</v>
          </cell>
          <cell r="C88" t="str">
            <v>GLOBAL</v>
          </cell>
          <cell r="E88" t="str">
            <v>USD</v>
          </cell>
          <cell r="F88">
            <v>5912996</v>
          </cell>
          <cell r="G88">
            <v>38414094.455501631</v>
          </cell>
          <cell r="H88">
            <v>6.4965534317123899</v>
          </cell>
        </row>
        <row r="89">
          <cell r="A89">
            <v>36482</v>
          </cell>
          <cell r="C89" t="str">
            <v>GLOBAL</v>
          </cell>
          <cell r="E89" t="str">
            <v>USD</v>
          </cell>
          <cell r="F89">
            <v>-4068549</v>
          </cell>
          <cell r="G89">
            <v>-26431545.968040012</v>
          </cell>
          <cell r="H89">
            <v>6.4965534317123899</v>
          </cell>
        </row>
        <row r="90">
          <cell r="A90">
            <v>36467</v>
          </cell>
          <cell r="C90" t="str">
            <v>CHILI</v>
          </cell>
          <cell r="E90" t="str">
            <v>USD</v>
          </cell>
          <cell r="F90">
            <v>1000000</v>
          </cell>
          <cell r="G90">
            <v>6256740.8913799999</v>
          </cell>
          <cell r="H90">
            <v>6.3964662919500004</v>
          </cell>
        </row>
        <row r="91">
          <cell r="A91">
            <v>36486</v>
          </cell>
          <cell r="C91" t="str">
            <v>ARGENTINE</v>
          </cell>
          <cell r="E91" t="str">
            <v>USD</v>
          </cell>
          <cell r="F91">
            <v>400000</v>
          </cell>
          <cell r="G91">
            <v>2558586.5167800002</v>
          </cell>
          <cell r="H91">
            <v>6.3964662919500004</v>
          </cell>
          <cell r="I91">
            <v>393798.51840000006</v>
          </cell>
        </row>
        <row r="92">
          <cell r="A92">
            <v>36490</v>
          </cell>
          <cell r="C92" t="str">
            <v>JAPON</v>
          </cell>
          <cell r="E92" t="str">
            <v>JPY</v>
          </cell>
          <cell r="F92">
            <v>300000000</v>
          </cell>
          <cell r="G92">
            <v>18232845.362730894</v>
          </cell>
          <cell r="H92">
            <v>6.0776151209102978E-2</v>
          </cell>
        </row>
        <row r="93">
          <cell r="A93">
            <v>36490</v>
          </cell>
          <cell r="C93" t="str">
            <v>COREE</v>
          </cell>
          <cell r="E93" t="str">
            <v>USD</v>
          </cell>
          <cell r="F93">
            <v>13635589</v>
          </cell>
          <cell r="G93">
            <v>86804738.002289996</v>
          </cell>
          <cell r="H93">
            <v>6.4965534317123899</v>
          </cell>
          <cell r="I93">
            <v>15000000000</v>
          </cell>
        </row>
        <row r="94">
          <cell r="A94">
            <v>36494</v>
          </cell>
          <cell r="C94" t="str">
            <v>POLOGNE</v>
          </cell>
          <cell r="E94" t="str">
            <v>PLN</v>
          </cell>
          <cell r="F94">
            <v>366384577.23000002</v>
          </cell>
          <cell r="G94">
            <v>560000000</v>
          </cell>
          <cell r="H94">
            <v>1.5284486160247319</v>
          </cell>
          <cell r="K94">
            <v>3064105936.3991446</v>
          </cell>
        </row>
        <row r="95">
          <cell r="A95">
            <v>36496</v>
          </cell>
          <cell r="C95" t="str">
            <v>POLOGNE</v>
          </cell>
          <cell r="E95" t="str">
            <v>PLN</v>
          </cell>
          <cell r="F95">
            <v>69770000</v>
          </cell>
          <cell r="G95">
            <v>106639859.94004555</v>
          </cell>
          <cell r="H95">
            <v>1.5284486160247319</v>
          </cell>
        </row>
        <row r="96">
          <cell r="A96">
            <v>36496</v>
          </cell>
          <cell r="C96" t="str">
            <v>POLOGNE</v>
          </cell>
          <cell r="E96" t="str">
            <v>EUR</v>
          </cell>
          <cell r="F96">
            <v>8151640.1399999997</v>
          </cell>
          <cell r="G96">
            <v>53471254.113139793</v>
          </cell>
          <cell r="H96">
            <v>6.5595699999999999</v>
          </cell>
          <cell r="I96">
            <v>34984005.057501107</v>
          </cell>
        </row>
        <row r="97">
          <cell r="C97" t="str">
            <v>COREE</v>
          </cell>
          <cell r="E97" t="str">
            <v>USD</v>
          </cell>
          <cell r="F97">
            <v>17689722.27</v>
          </cell>
          <cell r="G97">
            <v>114922225.91920759</v>
          </cell>
          <cell r="H97">
            <v>6.4965534317123899</v>
          </cell>
          <cell r="I97">
            <v>20000000000</v>
          </cell>
        </row>
        <row r="98">
          <cell r="A98">
            <v>36537</v>
          </cell>
          <cell r="C98" t="str">
            <v>BRESIL</v>
          </cell>
          <cell r="E98" t="str">
            <v>USD</v>
          </cell>
          <cell r="F98">
            <v>371796153.85000002</v>
          </cell>
          <cell r="G98">
            <v>2429539</v>
          </cell>
          <cell r="I98">
            <v>664837</v>
          </cell>
          <cell r="K98">
            <v>2285310311.49544</v>
          </cell>
        </row>
        <row r="99">
          <cell r="A99">
            <v>36539</v>
          </cell>
          <cell r="C99" t="str">
            <v>CHINE</v>
          </cell>
          <cell r="E99" t="str">
            <v>USD</v>
          </cell>
          <cell r="F99">
            <v>150000</v>
          </cell>
          <cell r="G99">
            <v>972000</v>
          </cell>
          <cell r="H99">
            <v>6.48</v>
          </cell>
          <cell r="I99">
            <v>1242000</v>
          </cell>
        </row>
        <row r="100">
          <cell r="A100">
            <v>36543</v>
          </cell>
          <cell r="C100" t="str">
            <v>TCHEQUIE</v>
          </cell>
          <cell r="E100" t="str">
            <v>CZK</v>
          </cell>
          <cell r="F100">
            <v>630000000</v>
          </cell>
          <cell r="G100">
            <v>114786000</v>
          </cell>
          <cell r="H100">
            <v>0.1822</v>
          </cell>
        </row>
        <row r="101">
          <cell r="A101">
            <v>36543</v>
          </cell>
          <cell r="C101" t="str">
            <v>TCHEQUIE</v>
          </cell>
          <cell r="E101" t="str">
            <v>CZK</v>
          </cell>
          <cell r="F101">
            <v>170000000</v>
          </cell>
          <cell r="G101">
            <v>30974000</v>
          </cell>
          <cell r="H101">
            <v>0.1822</v>
          </cell>
        </row>
        <row r="102">
          <cell r="A102">
            <v>36557</v>
          </cell>
          <cell r="C102" t="str">
            <v>CHILI</v>
          </cell>
          <cell r="E102" t="str">
            <v>USD</v>
          </cell>
          <cell r="F102">
            <v>2000000</v>
          </cell>
          <cell r="G102">
            <v>13325688.16658202</v>
          </cell>
          <cell r="H102">
            <v>6.6628440832910103</v>
          </cell>
          <cell r="I102">
            <v>1022457466.9363939</v>
          </cell>
        </row>
        <row r="103">
          <cell r="A103">
            <v>36557</v>
          </cell>
          <cell r="C103" t="str">
            <v>SUISSE</v>
          </cell>
          <cell r="E103" t="str">
            <v>CHF</v>
          </cell>
          <cell r="F103">
            <v>1000000</v>
          </cell>
          <cell r="G103">
            <v>4077813.0372062996</v>
          </cell>
          <cell r="H103">
            <v>4.0778130372062993</v>
          </cell>
        </row>
        <row r="104">
          <cell r="A104">
            <v>36565</v>
          </cell>
          <cell r="C104" t="str">
            <v>TCHEQUIE</v>
          </cell>
          <cell r="E104" t="str">
            <v>CZK</v>
          </cell>
          <cell r="F104">
            <v>420000000</v>
          </cell>
          <cell r="G104">
            <v>77301329.936734602</v>
          </cell>
          <cell r="H104">
            <v>0.18405078556365381</v>
          </cell>
        </row>
        <row r="105">
          <cell r="A105">
            <v>36571</v>
          </cell>
          <cell r="C105" t="str">
            <v>HONGRIE</v>
          </cell>
          <cell r="E105" t="str">
            <v>HUF</v>
          </cell>
          <cell r="F105">
            <v>38964445.020000003</v>
          </cell>
          <cell r="G105">
            <v>1000000</v>
          </cell>
          <cell r="H105">
            <v>2.5664423026857213E-2</v>
          </cell>
        </row>
        <row r="106">
          <cell r="A106">
            <v>36573</v>
          </cell>
          <cell r="C106" t="str">
            <v>SLOVAQUIE</v>
          </cell>
          <cell r="E106" t="str">
            <v>SKK</v>
          </cell>
          <cell r="F106">
            <v>11536822</v>
          </cell>
          <cell r="G106">
            <v>1792010.240214</v>
          </cell>
          <cell r="H106">
            <v>0.15532962545612647</v>
          </cell>
        </row>
        <row r="107">
          <cell r="A107">
            <v>36578</v>
          </cell>
          <cell r="C107" t="str">
            <v>CHILI</v>
          </cell>
          <cell r="E107" t="str">
            <v>USD</v>
          </cell>
          <cell r="F107">
            <v>9000000</v>
          </cell>
          <cell r="G107">
            <v>59789477.415434472</v>
          </cell>
          <cell r="H107">
            <v>6.6432752683816076</v>
          </cell>
          <cell r="I107">
            <v>4587545263.2114229</v>
          </cell>
        </row>
        <row r="108">
          <cell r="A108">
            <v>36581</v>
          </cell>
          <cell r="C108" t="str">
            <v>ARGENTINE</v>
          </cell>
          <cell r="E108" t="str">
            <v>USD</v>
          </cell>
          <cell r="F108">
            <v>400000</v>
          </cell>
          <cell r="G108">
            <v>2610774.1293532341</v>
          </cell>
          <cell r="H108">
            <v>6.5269353233830856</v>
          </cell>
          <cell r="I108">
            <v>390670.69631789578</v>
          </cell>
        </row>
        <row r="109">
          <cell r="A109">
            <v>36585</v>
          </cell>
          <cell r="C109" t="str">
            <v>CARR ASIA</v>
          </cell>
          <cell r="E109" t="str">
            <v>HKD</v>
          </cell>
          <cell r="F109">
            <v>50000000</v>
          </cell>
          <cell r="G109">
            <v>42645009.036653705</v>
          </cell>
          <cell r="H109">
            <v>0.85290018073307405</v>
          </cell>
        </row>
        <row r="110">
          <cell r="A110">
            <v>36601</v>
          </cell>
          <cell r="C110" t="str">
            <v>CHILI</v>
          </cell>
          <cell r="E110" t="str">
            <v>USD</v>
          </cell>
          <cell r="F110">
            <v>600000</v>
          </cell>
          <cell r="G110">
            <v>4094612.9837702871</v>
          </cell>
          <cell r="H110">
            <v>6.8243549729504789</v>
          </cell>
          <cell r="I110">
            <v>305568133.11718559</v>
          </cell>
          <cell r="J110">
            <v>1.34E-2</v>
          </cell>
        </row>
        <row r="111">
          <cell r="A111">
            <v>36605</v>
          </cell>
          <cell r="C111" t="str">
            <v>GLOBAL</v>
          </cell>
          <cell r="E111" t="str">
            <v>USD</v>
          </cell>
          <cell r="F111">
            <v>1799243.3</v>
          </cell>
          <cell r="G111">
            <v>12221458.396376722</v>
          </cell>
          <cell r="H111">
            <v>6.7925546235891066</v>
          </cell>
        </row>
        <row r="112">
          <cell r="A112">
            <v>36572</v>
          </cell>
          <cell r="C112" t="str">
            <v>GLOBAL</v>
          </cell>
          <cell r="E112" t="str">
            <v>USD</v>
          </cell>
          <cell r="F112">
            <v>-9137096</v>
          </cell>
          <cell r="G112">
            <v>-60879046.022061959</v>
          </cell>
          <cell r="H112">
            <v>6.6628440832910103</v>
          </cell>
        </row>
        <row r="113">
          <cell r="A113">
            <v>36586</v>
          </cell>
          <cell r="C113" t="str">
            <v>CHILI</v>
          </cell>
          <cell r="E113" t="str">
            <v>USD</v>
          </cell>
          <cell r="F113">
            <v>700000</v>
          </cell>
          <cell r="G113">
            <v>4777048.4810653348</v>
          </cell>
          <cell r="H113">
            <v>6.824354972950478</v>
          </cell>
          <cell r="I113">
            <v>356496155.30338317</v>
          </cell>
          <cell r="J113">
            <v>1.34E-2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 refreshError="1"/>
      <sheetData sheetId="49"/>
      <sheetData sheetId="50" refreshError="1"/>
      <sheetData sheetId="51" refreshError="1"/>
      <sheetData sheetId="5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38-05"/>
      <sheetName val="Current"/>
    </sheetNames>
    <sheetDataSet>
      <sheetData sheetId="0" refreshError="1">
        <row r="8">
          <cell r="A8">
            <v>35</v>
          </cell>
        </row>
        <row r="9">
          <cell r="A9">
            <v>55</v>
          </cell>
        </row>
        <row r="10">
          <cell r="A10">
            <v>59</v>
          </cell>
        </row>
        <row r="11">
          <cell r="A11">
            <v>62</v>
          </cell>
        </row>
        <row r="12">
          <cell r="A12">
            <v>67</v>
          </cell>
        </row>
        <row r="13">
          <cell r="A13">
            <v>173</v>
          </cell>
        </row>
        <row r="14">
          <cell r="A14">
            <v>214</v>
          </cell>
        </row>
        <row r="15">
          <cell r="A15">
            <v>226</v>
          </cell>
        </row>
        <row r="16">
          <cell r="A16">
            <v>245</v>
          </cell>
        </row>
        <row r="17">
          <cell r="A17">
            <v>247</v>
          </cell>
        </row>
        <row r="18">
          <cell r="A18">
            <v>248</v>
          </cell>
        </row>
        <row r="19">
          <cell r="A19">
            <v>250</v>
          </cell>
        </row>
        <row r="20">
          <cell r="A20">
            <v>251</v>
          </cell>
        </row>
        <row r="21">
          <cell r="A21">
            <v>252</v>
          </cell>
        </row>
        <row r="22">
          <cell r="A22">
            <v>254</v>
          </cell>
        </row>
        <row r="23">
          <cell r="A23">
            <v>255</v>
          </cell>
        </row>
        <row r="24">
          <cell r="A24">
            <v>256</v>
          </cell>
        </row>
        <row r="25">
          <cell r="A25">
            <v>257</v>
          </cell>
        </row>
        <row r="26">
          <cell r="A26">
            <v>258</v>
          </cell>
        </row>
        <row r="27">
          <cell r="A27">
            <v>260</v>
          </cell>
        </row>
        <row r="28">
          <cell r="A28">
            <v>262</v>
          </cell>
        </row>
        <row r="29">
          <cell r="A29">
            <v>263</v>
          </cell>
        </row>
        <row r="30">
          <cell r="A30">
            <v>264</v>
          </cell>
        </row>
        <row r="31">
          <cell r="A31">
            <v>265</v>
          </cell>
        </row>
        <row r="32">
          <cell r="A32">
            <v>266</v>
          </cell>
        </row>
        <row r="33">
          <cell r="A33">
            <v>267</v>
          </cell>
        </row>
        <row r="34">
          <cell r="A34">
            <v>268</v>
          </cell>
        </row>
        <row r="35">
          <cell r="A35">
            <v>270</v>
          </cell>
        </row>
        <row r="36">
          <cell r="A36">
            <v>273</v>
          </cell>
        </row>
        <row r="37">
          <cell r="A37">
            <v>275</v>
          </cell>
        </row>
        <row r="38">
          <cell r="A38">
            <v>278</v>
          </cell>
        </row>
        <row r="39">
          <cell r="A39">
            <v>279</v>
          </cell>
        </row>
        <row r="40">
          <cell r="A40">
            <v>280</v>
          </cell>
        </row>
        <row r="41">
          <cell r="A41">
            <v>282</v>
          </cell>
        </row>
        <row r="42">
          <cell r="A42">
            <v>283</v>
          </cell>
        </row>
        <row r="43">
          <cell r="A43">
            <v>284</v>
          </cell>
        </row>
        <row r="44">
          <cell r="A44">
            <v>285</v>
          </cell>
        </row>
        <row r="45">
          <cell r="A45">
            <v>288</v>
          </cell>
        </row>
        <row r="46">
          <cell r="A46">
            <v>291</v>
          </cell>
        </row>
        <row r="47">
          <cell r="A47">
            <v>292</v>
          </cell>
        </row>
        <row r="48">
          <cell r="A48">
            <v>295</v>
          </cell>
        </row>
        <row r="49">
          <cell r="A49">
            <v>297</v>
          </cell>
        </row>
        <row r="50">
          <cell r="A50">
            <v>299</v>
          </cell>
        </row>
        <row r="51">
          <cell r="A51">
            <v>301</v>
          </cell>
        </row>
        <row r="52">
          <cell r="A52">
            <v>302</v>
          </cell>
        </row>
        <row r="53">
          <cell r="A53">
            <v>306</v>
          </cell>
        </row>
        <row r="54">
          <cell r="A54">
            <v>307</v>
          </cell>
        </row>
        <row r="55">
          <cell r="A55">
            <v>308</v>
          </cell>
        </row>
        <row r="56">
          <cell r="A56">
            <v>311</v>
          </cell>
        </row>
        <row r="57">
          <cell r="A57">
            <v>312</v>
          </cell>
        </row>
        <row r="58">
          <cell r="A58">
            <v>313</v>
          </cell>
        </row>
        <row r="59">
          <cell r="A59">
            <v>318</v>
          </cell>
        </row>
        <row r="60">
          <cell r="A60">
            <v>319</v>
          </cell>
        </row>
        <row r="61">
          <cell r="A61">
            <v>320</v>
          </cell>
        </row>
        <row r="62">
          <cell r="A62">
            <v>321</v>
          </cell>
        </row>
        <row r="63">
          <cell r="A63">
            <v>322</v>
          </cell>
        </row>
        <row r="64">
          <cell r="A64">
            <v>324</v>
          </cell>
        </row>
        <row r="65">
          <cell r="A65">
            <v>325</v>
          </cell>
        </row>
        <row r="66">
          <cell r="A66">
            <v>326</v>
          </cell>
        </row>
        <row r="67">
          <cell r="A67">
            <v>327</v>
          </cell>
        </row>
        <row r="68">
          <cell r="A68">
            <v>328</v>
          </cell>
        </row>
        <row r="69">
          <cell r="A69">
            <v>331</v>
          </cell>
        </row>
        <row r="70">
          <cell r="A70">
            <v>332</v>
          </cell>
        </row>
        <row r="71">
          <cell r="A71">
            <v>333</v>
          </cell>
        </row>
        <row r="72">
          <cell r="A72">
            <v>335</v>
          </cell>
        </row>
        <row r="73">
          <cell r="A73">
            <v>336</v>
          </cell>
        </row>
        <row r="74">
          <cell r="A74">
            <v>338</v>
          </cell>
        </row>
        <row r="75">
          <cell r="A75">
            <v>339</v>
          </cell>
        </row>
        <row r="76">
          <cell r="A76">
            <v>342</v>
          </cell>
        </row>
        <row r="77">
          <cell r="A77">
            <v>344</v>
          </cell>
        </row>
        <row r="78">
          <cell r="A78">
            <v>345</v>
          </cell>
        </row>
        <row r="79">
          <cell r="A79">
            <v>346</v>
          </cell>
        </row>
        <row r="80">
          <cell r="A80">
            <v>347</v>
          </cell>
        </row>
        <row r="81">
          <cell r="A81">
            <v>348</v>
          </cell>
        </row>
        <row r="82">
          <cell r="A82">
            <v>349</v>
          </cell>
        </row>
        <row r="83">
          <cell r="A83">
            <v>350</v>
          </cell>
        </row>
        <row r="84">
          <cell r="A84">
            <v>354</v>
          </cell>
        </row>
        <row r="85">
          <cell r="A85">
            <v>355</v>
          </cell>
        </row>
        <row r="86">
          <cell r="A86">
            <v>356</v>
          </cell>
        </row>
        <row r="87">
          <cell r="A87">
            <v>358</v>
          </cell>
        </row>
        <row r="88">
          <cell r="A88">
            <v>361</v>
          </cell>
        </row>
        <row r="89">
          <cell r="A89">
            <v>362</v>
          </cell>
        </row>
        <row r="90">
          <cell r="A90">
            <v>364</v>
          </cell>
        </row>
        <row r="91">
          <cell r="A91">
            <v>366</v>
          </cell>
        </row>
        <row r="92">
          <cell r="A92">
            <v>367</v>
          </cell>
        </row>
        <row r="93">
          <cell r="A93">
            <v>368</v>
          </cell>
        </row>
        <row r="94">
          <cell r="A94">
            <v>369</v>
          </cell>
        </row>
        <row r="95">
          <cell r="A95">
            <v>370</v>
          </cell>
        </row>
        <row r="96">
          <cell r="A96">
            <v>371</v>
          </cell>
        </row>
        <row r="97">
          <cell r="A97">
            <v>372</v>
          </cell>
        </row>
        <row r="98">
          <cell r="A98">
            <v>374</v>
          </cell>
        </row>
        <row r="99">
          <cell r="A99">
            <v>377</v>
          </cell>
        </row>
        <row r="100">
          <cell r="A100">
            <v>379</v>
          </cell>
        </row>
        <row r="101">
          <cell r="A101">
            <v>381</v>
          </cell>
        </row>
        <row r="102">
          <cell r="A102">
            <v>382</v>
          </cell>
        </row>
        <row r="103">
          <cell r="A103">
            <v>383</v>
          </cell>
        </row>
        <row r="104">
          <cell r="A104">
            <v>384</v>
          </cell>
        </row>
        <row r="105">
          <cell r="A105">
            <v>385</v>
          </cell>
        </row>
        <row r="106">
          <cell r="A106">
            <v>386</v>
          </cell>
        </row>
        <row r="107">
          <cell r="A107">
            <v>387</v>
          </cell>
        </row>
        <row r="108">
          <cell r="A108">
            <v>388</v>
          </cell>
        </row>
        <row r="109">
          <cell r="A109">
            <v>389</v>
          </cell>
        </row>
        <row r="110">
          <cell r="A110">
            <v>390</v>
          </cell>
        </row>
        <row r="111">
          <cell r="A111">
            <v>391</v>
          </cell>
        </row>
        <row r="112">
          <cell r="A112">
            <v>392</v>
          </cell>
        </row>
        <row r="113">
          <cell r="A113">
            <v>393</v>
          </cell>
        </row>
        <row r="114">
          <cell r="A114">
            <v>394</v>
          </cell>
        </row>
        <row r="115">
          <cell r="A115">
            <v>395</v>
          </cell>
        </row>
        <row r="116">
          <cell r="A116">
            <v>396</v>
          </cell>
        </row>
        <row r="117">
          <cell r="A117">
            <v>397</v>
          </cell>
        </row>
        <row r="118">
          <cell r="A118">
            <v>403</v>
          </cell>
        </row>
        <row r="119">
          <cell r="A119">
            <v>404</v>
          </cell>
        </row>
        <row r="120">
          <cell r="A120">
            <v>405</v>
          </cell>
        </row>
        <row r="121">
          <cell r="A121">
            <v>407</v>
          </cell>
        </row>
        <row r="122">
          <cell r="A122">
            <v>411</v>
          </cell>
        </row>
        <row r="123">
          <cell r="A123">
            <v>412</v>
          </cell>
        </row>
        <row r="124">
          <cell r="A124">
            <v>413</v>
          </cell>
        </row>
        <row r="125">
          <cell r="A125">
            <v>416</v>
          </cell>
        </row>
        <row r="126">
          <cell r="A126">
            <v>417</v>
          </cell>
        </row>
        <row r="127">
          <cell r="A127">
            <v>418</v>
          </cell>
        </row>
        <row r="128">
          <cell r="A128">
            <v>419</v>
          </cell>
        </row>
        <row r="129">
          <cell r="A129">
            <v>422</v>
          </cell>
        </row>
        <row r="130">
          <cell r="A130">
            <v>423</v>
          </cell>
        </row>
        <row r="131">
          <cell r="A131">
            <v>424</v>
          </cell>
        </row>
        <row r="132">
          <cell r="A132">
            <v>425</v>
          </cell>
        </row>
        <row r="133">
          <cell r="A133">
            <v>426</v>
          </cell>
        </row>
        <row r="134">
          <cell r="A134">
            <v>427</v>
          </cell>
        </row>
        <row r="135">
          <cell r="A135">
            <v>428</v>
          </cell>
        </row>
        <row r="136">
          <cell r="A136">
            <v>430</v>
          </cell>
        </row>
        <row r="137">
          <cell r="A137">
            <v>431</v>
          </cell>
        </row>
        <row r="138">
          <cell r="A138">
            <v>432</v>
          </cell>
        </row>
        <row r="139">
          <cell r="A139">
            <v>434</v>
          </cell>
        </row>
        <row r="140">
          <cell r="A140">
            <v>435</v>
          </cell>
        </row>
        <row r="141">
          <cell r="A141">
            <v>436</v>
          </cell>
        </row>
        <row r="142">
          <cell r="A142">
            <v>438</v>
          </cell>
        </row>
        <row r="143">
          <cell r="A143">
            <v>440</v>
          </cell>
        </row>
        <row r="144">
          <cell r="A144">
            <v>441</v>
          </cell>
        </row>
        <row r="145">
          <cell r="A145">
            <v>442</v>
          </cell>
        </row>
        <row r="146">
          <cell r="A146">
            <v>443</v>
          </cell>
        </row>
        <row r="147">
          <cell r="A147">
            <v>444</v>
          </cell>
        </row>
        <row r="148">
          <cell r="A148">
            <v>445</v>
          </cell>
        </row>
        <row r="149">
          <cell r="A149">
            <v>448</v>
          </cell>
        </row>
        <row r="150">
          <cell r="A150">
            <v>449</v>
          </cell>
        </row>
        <row r="151">
          <cell r="A151">
            <v>450</v>
          </cell>
        </row>
        <row r="152">
          <cell r="A152">
            <v>452</v>
          </cell>
        </row>
        <row r="153">
          <cell r="A153">
            <v>453</v>
          </cell>
        </row>
        <row r="154">
          <cell r="A154">
            <v>454</v>
          </cell>
        </row>
        <row r="155">
          <cell r="A155">
            <v>456</v>
          </cell>
        </row>
        <row r="156">
          <cell r="A156">
            <v>457</v>
          </cell>
        </row>
        <row r="157">
          <cell r="A157">
            <v>458</v>
          </cell>
        </row>
        <row r="158">
          <cell r="A158">
            <v>459</v>
          </cell>
        </row>
        <row r="159">
          <cell r="A159">
            <v>460</v>
          </cell>
        </row>
        <row r="160">
          <cell r="A160">
            <v>461</v>
          </cell>
        </row>
        <row r="161">
          <cell r="A161">
            <v>462</v>
          </cell>
        </row>
        <row r="162">
          <cell r="A162">
            <v>463</v>
          </cell>
        </row>
        <row r="163">
          <cell r="A163">
            <v>464</v>
          </cell>
        </row>
        <row r="164">
          <cell r="A164">
            <v>465</v>
          </cell>
        </row>
        <row r="165">
          <cell r="A165">
            <v>467</v>
          </cell>
        </row>
        <row r="166">
          <cell r="A166">
            <v>468</v>
          </cell>
        </row>
        <row r="167">
          <cell r="A167">
            <v>469</v>
          </cell>
        </row>
        <row r="168">
          <cell r="A168">
            <v>471</v>
          </cell>
        </row>
        <row r="169">
          <cell r="A169">
            <v>472</v>
          </cell>
        </row>
        <row r="170">
          <cell r="A170">
            <v>473</v>
          </cell>
        </row>
        <row r="171">
          <cell r="A171">
            <v>474</v>
          </cell>
        </row>
        <row r="172">
          <cell r="A172">
            <v>475</v>
          </cell>
        </row>
        <row r="173">
          <cell r="A173">
            <v>477</v>
          </cell>
        </row>
        <row r="174">
          <cell r="A174">
            <v>478</v>
          </cell>
        </row>
        <row r="175">
          <cell r="A175">
            <v>479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50ACC3-E58C-4BC3-BCDC-584B098D5ADB}">
  <sheetPr>
    <pageSetUpPr fitToPage="1"/>
  </sheetPr>
  <dimension ref="A1:P62"/>
  <sheetViews>
    <sheetView showGridLines="0" tabSelected="1" zoomScale="70" zoomScaleNormal="70" workbookViewId="0">
      <pane xSplit="2" ySplit="3" topLeftCell="C4" activePane="bottomRight" state="frozen"/>
      <selection activeCell="I8" sqref="I8"/>
      <selection pane="topRight" activeCell="I8" sqref="I8"/>
      <selection pane="bottomLeft" activeCell="I8" sqref="I8"/>
      <selection pane="bottomRight"/>
    </sheetView>
  </sheetViews>
  <sheetFormatPr defaultColWidth="8.85546875" defaultRowHeight="15" x14ac:dyDescent="0.25"/>
  <cols>
    <col min="1" max="1" width="8.85546875" customWidth="1"/>
    <col min="2" max="2" width="55.5703125" customWidth="1"/>
    <col min="3" max="5" width="11.5703125" bestFit="1" customWidth="1"/>
    <col min="6" max="6" width="11.5703125" customWidth="1"/>
    <col min="7" max="7" width="2.85546875" customWidth="1"/>
    <col min="8" max="8" width="12.140625" style="3" bestFit="1" customWidth="1"/>
  </cols>
  <sheetData>
    <row r="1" spans="2:7" x14ac:dyDescent="0.25">
      <c r="C1" s="69" t="s">
        <v>66</v>
      </c>
      <c r="D1" s="69" t="s">
        <v>67</v>
      </c>
      <c r="E1" s="69" t="s">
        <v>67</v>
      </c>
      <c r="F1" s="70"/>
    </row>
    <row r="2" spans="2:7" x14ac:dyDescent="0.25">
      <c r="B2" s="4" t="s">
        <v>2</v>
      </c>
      <c r="C2" s="5" t="s">
        <v>65</v>
      </c>
      <c r="D2" s="5" t="s">
        <v>65</v>
      </c>
      <c r="E2" s="5" t="s">
        <v>65</v>
      </c>
      <c r="F2" s="5" t="s">
        <v>49</v>
      </c>
    </row>
    <row r="3" spans="2:7" ht="15.75" thickBot="1" x14ac:dyDescent="0.3">
      <c r="B3" s="6" t="s">
        <v>3</v>
      </c>
      <c r="C3" s="7">
        <v>2022</v>
      </c>
      <c r="D3" s="7">
        <v>2022</v>
      </c>
      <c r="E3" s="7">
        <v>2023</v>
      </c>
      <c r="F3" s="8" t="s">
        <v>50</v>
      </c>
    </row>
    <row r="4" spans="2:7" x14ac:dyDescent="0.25">
      <c r="B4" s="9" t="s">
        <v>4</v>
      </c>
      <c r="C4" s="10">
        <v>99113</v>
      </c>
      <c r="D4" s="10">
        <v>163312</v>
      </c>
      <c r="E4" s="10">
        <v>168665</v>
      </c>
      <c r="F4" s="10">
        <f>E4-D4</f>
        <v>5353</v>
      </c>
    </row>
    <row r="5" spans="2:7" x14ac:dyDescent="0.25">
      <c r="B5" s="9" t="s">
        <v>5</v>
      </c>
      <c r="C5" s="10">
        <v>-85033</v>
      </c>
      <c r="D5" s="10">
        <v>-140112</v>
      </c>
      <c r="E5" s="10">
        <v>-143110</v>
      </c>
      <c r="F5" s="10">
        <f t="shared" ref="F5:F17" si="0">E5-D5</f>
        <v>-2998</v>
      </c>
    </row>
    <row r="6" spans="2:7" x14ac:dyDescent="0.25">
      <c r="B6" s="12" t="s">
        <v>6</v>
      </c>
      <c r="C6" s="13">
        <f t="shared" ref="C6:D6" si="1">SUM(C4:C5)</f>
        <v>14080</v>
      </c>
      <c r="D6" s="13">
        <f t="shared" si="1"/>
        <v>23200</v>
      </c>
      <c r="E6" s="13">
        <f>SUM(E4:E5)</f>
        <v>25555</v>
      </c>
      <c r="F6" s="13">
        <f t="shared" si="0"/>
        <v>2355</v>
      </c>
      <c r="G6" s="14"/>
    </row>
    <row r="7" spans="2:7" x14ac:dyDescent="0.25">
      <c r="B7" s="9" t="s">
        <v>7</v>
      </c>
      <c r="C7" s="10">
        <v>-5571</v>
      </c>
      <c r="D7" s="10">
        <v>-9179</v>
      </c>
      <c r="E7" s="10">
        <v>-11501</v>
      </c>
      <c r="F7" s="10">
        <f t="shared" si="0"/>
        <v>-2322</v>
      </c>
    </row>
    <row r="8" spans="2:7" x14ac:dyDescent="0.25">
      <c r="B8" s="9" t="s">
        <v>8</v>
      </c>
      <c r="C8" s="10">
        <v>2277</v>
      </c>
      <c r="D8" s="10">
        <v>3752</v>
      </c>
      <c r="E8" s="10">
        <v>842</v>
      </c>
      <c r="F8" s="10">
        <f t="shared" si="0"/>
        <v>-2910</v>
      </c>
    </row>
    <row r="9" spans="2:7" x14ac:dyDescent="0.25">
      <c r="B9" s="12" t="s">
        <v>9</v>
      </c>
      <c r="C9" s="13">
        <f t="shared" ref="C9:D9" si="2">SUM(C6:C8)</f>
        <v>10786</v>
      </c>
      <c r="D9" s="13">
        <f t="shared" si="2"/>
        <v>17773</v>
      </c>
      <c r="E9" s="13">
        <f>SUM(E6:E8)</f>
        <v>14896</v>
      </c>
      <c r="F9" s="13">
        <f t="shared" si="0"/>
        <v>-2877</v>
      </c>
      <c r="G9" s="14"/>
    </row>
    <row r="10" spans="2:7" x14ac:dyDescent="0.25">
      <c r="B10" s="9" t="s">
        <v>10</v>
      </c>
      <c r="C10" s="10">
        <v>1826</v>
      </c>
      <c r="D10" s="10">
        <v>3008</v>
      </c>
      <c r="E10" s="10">
        <v>3328</v>
      </c>
      <c r="F10" s="10">
        <f t="shared" si="0"/>
        <v>320</v>
      </c>
    </row>
    <row r="11" spans="2:7" x14ac:dyDescent="0.25">
      <c r="B11" s="9" t="s">
        <v>11</v>
      </c>
      <c r="C11" s="10">
        <v>334</v>
      </c>
      <c r="D11" s="10">
        <v>550</v>
      </c>
      <c r="E11" s="10">
        <v>1165</v>
      </c>
      <c r="F11" s="10">
        <f t="shared" si="0"/>
        <v>615</v>
      </c>
    </row>
    <row r="12" spans="2:7" x14ac:dyDescent="0.25">
      <c r="B12" s="9" t="s">
        <v>12</v>
      </c>
      <c r="C12" s="10">
        <v>-1148</v>
      </c>
      <c r="D12" s="10">
        <v>-1892</v>
      </c>
      <c r="E12" s="10">
        <v>-1258</v>
      </c>
      <c r="F12" s="10">
        <f t="shared" si="0"/>
        <v>634</v>
      </c>
    </row>
    <row r="13" spans="2:7" x14ac:dyDescent="0.25">
      <c r="B13" s="12" t="s">
        <v>13</v>
      </c>
      <c r="C13" s="13">
        <f>SUM(C9:C12)</f>
        <v>11798</v>
      </c>
      <c r="D13" s="13">
        <f>SUM(D9:D12)</f>
        <v>19439</v>
      </c>
      <c r="E13" s="13">
        <f>SUM(E9:E12)</f>
        <v>18131</v>
      </c>
      <c r="F13" s="13">
        <f t="shared" si="0"/>
        <v>-1308</v>
      </c>
      <c r="G13" s="14"/>
    </row>
    <row r="14" spans="2:7" x14ac:dyDescent="0.25">
      <c r="B14" s="9" t="s">
        <v>14</v>
      </c>
      <c r="C14" s="10">
        <v>4753</v>
      </c>
      <c r="D14" s="10">
        <v>7832</v>
      </c>
      <c r="E14" s="10">
        <v>8496</v>
      </c>
      <c r="F14" s="10">
        <f t="shared" si="0"/>
        <v>664</v>
      </c>
    </row>
    <row r="15" spans="2:7" x14ac:dyDescent="0.25">
      <c r="B15" s="12" t="s">
        <v>15</v>
      </c>
      <c r="C15" s="13">
        <f>SUM(C13:C14)</f>
        <v>16551</v>
      </c>
      <c r="D15" s="13">
        <f>SUM(D13:D14)</f>
        <v>27271</v>
      </c>
      <c r="E15" s="13">
        <f>SUM(E13:E14)</f>
        <v>26627</v>
      </c>
      <c r="F15" s="13">
        <f t="shared" si="0"/>
        <v>-644</v>
      </c>
      <c r="G15" s="14"/>
    </row>
    <row r="16" spans="2:7" x14ac:dyDescent="0.25">
      <c r="B16" s="9" t="s">
        <v>16</v>
      </c>
      <c r="C16" s="10">
        <v>1116</v>
      </c>
      <c r="D16" s="10">
        <v>1839</v>
      </c>
      <c r="E16" s="10">
        <v>312</v>
      </c>
      <c r="F16" s="10">
        <f t="shared" si="0"/>
        <v>-1527</v>
      </c>
    </row>
    <row r="17" spans="1:10" x14ac:dyDescent="0.25">
      <c r="A17" s="15"/>
      <c r="B17" s="12" t="s">
        <v>17</v>
      </c>
      <c r="C17" s="13">
        <f>SUM(C15:C16)</f>
        <v>17667</v>
      </c>
      <c r="D17" s="13">
        <f>SUM(D15:D16)</f>
        <v>29110</v>
      </c>
      <c r="E17" s="13">
        <f>SUM(E15:E16)</f>
        <v>26939</v>
      </c>
      <c r="F17" s="13">
        <f t="shared" si="0"/>
        <v>-2171</v>
      </c>
      <c r="G17" s="14"/>
      <c r="H17" s="15"/>
      <c r="I17" s="2"/>
      <c r="J17" s="2"/>
    </row>
    <row r="18" spans="1:10" x14ac:dyDescent="0.25">
      <c r="B18" s="4"/>
      <c r="C18" s="16"/>
      <c r="D18" s="16"/>
      <c r="E18" s="16"/>
      <c r="F18" s="16"/>
    </row>
    <row r="19" spans="1:10" x14ac:dyDescent="0.25">
      <c r="A19" s="1"/>
      <c r="B19" s="12" t="s">
        <v>13</v>
      </c>
      <c r="C19" s="13">
        <f>C13</f>
        <v>11798</v>
      </c>
      <c r="D19" s="13">
        <f>D13</f>
        <v>19439</v>
      </c>
      <c r="E19" s="13">
        <f>E13</f>
        <v>18131</v>
      </c>
      <c r="F19" s="13">
        <f t="shared" ref="F19:F55" si="3">E19-D19</f>
        <v>-1308</v>
      </c>
      <c r="G19" s="14"/>
      <c r="H19" s="17"/>
    </row>
    <row r="20" spans="1:10" x14ac:dyDescent="0.25">
      <c r="A20" s="2"/>
      <c r="B20" s="9" t="s">
        <v>18</v>
      </c>
      <c r="C20" s="10">
        <f>-C10</f>
        <v>-1826</v>
      </c>
      <c r="D20" s="10">
        <f>-D10</f>
        <v>-3008</v>
      </c>
      <c r="E20" s="10">
        <f>-E10</f>
        <v>-3328</v>
      </c>
      <c r="F20" s="10">
        <f t="shared" si="3"/>
        <v>-320</v>
      </c>
    </row>
    <row r="21" spans="1:10" x14ac:dyDescent="0.25">
      <c r="A21" s="2"/>
      <c r="B21" s="9" t="s">
        <v>19</v>
      </c>
      <c r="C21" s="10">
        <f>SUM(C22,C25:C27)</f>
        <v>-3835</v>
      </c>
      <c r="D21" s="10">
        <f>SUM(D22,D25:D27)</f>
        <v>-6318</v>
      </c>
      <c r="E21" s="10">
        <f>SUM(E22,E25:E27)</f>
        <v>-7488</v>
      </c>
      <c r="F21" s="10">
        <f t="shared" si="3"/>
        <v>-1170</v>
      </c>
    </row>
    <row r="22" spans="1:10" x14ac:dyDescent="0.25">
      <c r="A22" s="2"/>
      <c r="B22" s="19" t="s">
        <v>20</v>
      </c>
      <c r="C22" s="10">
        <v>-4427</v>
      </c>
      <c r="D22" s="10">
        <v>-7295</v>
      </c>
      <c r="E22" s="10">
        <v>-6994</v>
      </c>
      <c r="F22" s="10">
        <f t="shared" si="3"/>
        <v>301</v>
      </c>
    </row>
    <row r="23" spans="1:10" x14ac:dyDescent="0.25">
      <c r="A23" s="2"/>
      <c r="B23" s="20" t="s">
        <v>21</v>
      </c>
      <c r="C23" s="71">
        <v>0.28774135678624885</v>
      </c>
      <c r="D23" s="71">
        <v>0.28774135678624885</v>
      </c>
      <c r="E23" s="71">
        <v>0.38127831853341315</v>
      </c>
      <c r="F23" s="71">
        <f t="shared" si="3"/>
        <v>9.3536961747164304E-2</v>
      </c>
    </row>
    <row r="24" spans="1:10" ht="30" x14ac:dyDescent="0.25">
      <c r="A24" s="2"/>
      <c r="B24" s="20" t="s">
        <v>22</v>
      </c>
      <c r="C24" s="71">
        <v>0.23374146912950544</v>
      </c>
      <c r="D24" s="71">
        <v>0.23374146912950544</v>
      </c>
      <c r="E24" s="71">
        <v>0.32506841665209257</v>
      </c>
      <c r="F24" s="71">
        <f t="shared" si="3"/>
        <v>9.1326947522587132E-2</v>
      </c>
    </row>
    <row r="25" spans="1:10" x14ac:dyDescent="0.25">
      <c r="A25" s="2"/>
      <c r="B25" s="19" t="s">
        <v>23</v>
      </c>
      <c r="C25" s="21">
        <f>-C11</f>
        <v>-334</v>
      </c>
      <c r="D25" s="21">
        <f>-D11</f>
        <v>-550</v>
      </c>
      <c r="E25" s="21">
        <f>-E11</f>
        <v>-1165</v>
      </c>
      <c r="F25" s="10">
        <f t="shared" si="3"/>
        <v>-615</v>
      </c>
    </row>
    <row r="26" spans="1:10" x14ac:dyDescent="0.25">
      <c r="A26" s="2"/>
      <c r="B26" s="19" t="s">
        <v>24</v>
      </c>
      <c r="C26" s="10">
        <v>-87</v>
      </c>
      <c r="D26" s="10">
        <v>-143</v>
      </c>
      <c r="E26" s="10">
        <v>-202</v>
      </c>
      <c r="F26" s="10">
        <f t="shared" si="3"/>
        <v>-59</v>
      </c>
      <c r="I26" s="2"/>
    </row>
    <row r="27" spans="1:10" x14ac:dyDescent="0.25">
      <c r="A27" s="1"/>
      <c r="B27" s="19" t="s">
        <v>25</v>
      </c>
      <c r="C27" s="10">
        <v>1013</v>
      </c>
      <c r="D27" s="10">
        <v>1670</v>
      </c>
      <c r="E27" s="10">
        <v>873</v>
      </c>
      <c r="F27" s="10">
        <f t="shared" si="3"/>
        <v>-797</v>
      </c>
      <c r="I27" s="2"/>
      <c r="J27" s="2"/>
    </row>
    <row r="28" spans="1:10" x14ac:dyDescent="0.25">
      <c r="B28" s="9" t="s">
        <v>47</v>
      </c>
      <c r="C28" s="10">
        <v>-3607</v>
      </c>
      <c r="D28" s="10">
        <v>-5943</v>
      </c>
      <c r="E28" s="10">
        <v>-2047</v>
      </c>
      <c r="F28" s="10">
        <f t="shared" si="3"/>
        <v>3896</v>
      </c>
    </row>
    <row r="29" spans="1:10" x14ac:dyDescent="0.25">
      <c r="B29" s="9" t="s">
        <v>26</v>
      </c>
      <c r="C29" s="10">
        <v>9993</v>
      </c>
      <c r="D29" s="10">
        <v>16465</v>
      </c>
      <c r="E29" s="10">
        <v>-751</v>
      </c>
      <c r="F29" s="10">
        <f t="shared" si="3"/>
        <v>-17216</v>
      </c>
    </row>
    <row r="30" spans="1:10" x14ac:dyDescent="0.25">
      <c r="A30" s="15"/>
      <c r="B30" s="12" t="s">
        <v>27</v>
      </c>
      <c r="C30" s="13">
        <f>SUM(C19:C21,C28,C29)</f>
        <v>12523</v>
      </c>
      <c r="D30" s="13">
        <f>SUM(D19:D21,D28,D29)</f>
        <v>20635</v>
      </c>
      <c r="E30" s="13">
        <f>SUM(E19:E21,E28,E29)</f>
        <v>4517</v>
      </c>
      <c r="F30" s="13">
        <f t="shared" si="3"/>
        <v>-16118</v>
      </c>
      <c r="G30" s="14"/>
      <c r="H30" s="15"/>
    </row>
    <row r="31" spans="1:10" x14ac:dyDescent="0.25">
      <c r="B31" s="9" t="s">
        <v>16</v>
      </c>
      <c r="C31" s="10">
        <v>887</v>
      </c>
      <c r="D31" s="10">
        <v>1462</v>
      </c>
      <c r="E31" s="10">
        <v>-1051</v>
      </c>
      <c r="F31" s="10">
        <f t="shared" si="3"/>
        <v>-2513</v>
      </c>
    </row>
    <row r="32" spans="1:10" x14ac:dyDescent="0.25">
      <c r="B32" s="9" t="s">
        <v>28</v>
      </c>
      <c r="C32" s="10">
        <v>311</v>
      </c>
      <c r="D32" s="10">
        <v>512</v>
      </c>
      <c r="E32" s="10">
        <v>-1478</v>
      </c>
      <c r="F32" s="18">
        <f t="shared" si="3"/>
        <v>-1990</v>
      </c>
    </row>
    <row r="33" spans="1:9" x14ac:dyDescent="0.25">
      <c r="B33" s="9" t="s">
        <v>29</v>
      </c>
      <c r="C33" s="10">
        <v>-11116</v>
      </c>
      <c r="D33" s="10">
        <v>-18316</v>
      </c>
      <c r="E33" s="10">
        <v>1379</v>
      </c>
      <c r="F33" s="18">
        <f t="shared" si="3"/>
        <v>19695</v>
      </c>
    </row>
    <row r="34" spans="1:9" x14ac:dyDescent="0.25">
      <c r="A34" s="15"/>
      <c r="B34" s="12" t="s">
        <v>30</v>
      </c>
      <c r="C34" s="13">
        <f>SUM(C30:C33)</f>
        <v>2605</v>
      </c>
      <c r="D34" s="13">
        <f>SUM(D30:D33)</f>
        <v>4293</v>
      </c>
      <c r="E34" s="13">
        <f>SUM(E30:E33)</f>
        <v>3367</v>
      </c>
      <c r="F34" s="13">
        <f t="shared" si="3"/>
        <v>-926</v>
      </c>
      <c r="G34" s="14"/>
      <c r="H34" s="17"/>
      <c r="I34" s="11"/>
    </row>
    <row r="35" spans="1:9" x14ac:dyDescent="0.25">
      <c r="A35" s="17"/>
      <c r="B35" s="9" t="s">
        <v>31</v>
      </c>
      <c r="C35" s="22">
        <f t="shared" ref="C35:D35" si="4">C34*1000000/118106896712*100</f>
        <v>2.2056290297358432</v>
      </c>
      <c r="D35" s="22">
        <f t="shared" si="4"/>
        <v>3.6348427733804125</v>
      </c>
      <c r="E35" s="22">
        <f>E34*1000000/118106896712*100</f>
        <v>2.850807271831318</v>
      </c>
      <c r="F35" s="23">
        <f t="shared" si="3"/>
        <v>-0.78403550154909452</v>
      </c>
    </row>
    <row r="36" spans="1:9" x14ac:dyDescent="0.25">
      <c r="B36" s="9" t="s">
        <v>32</v>
      </c>
      <c r="C36" s="72">
        <f>C37/C34</f>
        <v>1.0426103646833014</v>
      </c>
      <c r="D36" s="72">
        <f>D37/D34</f>
        <v>1.0426275331935708</v>
      </c>
      <c r="E36" s="73">
        <v>0.97870000000000001</v>
      </c>
      <c r="F36" s="72">
        <f t="shared" si="3"/>
        <v>-6.3927533193570807E-2</v>
      </c>
    </row>
    <row r="37" spans="1:9" x14ac:dyDescent="0.25">
      <c r="A37" s="24"/>
      <c r="B37" s="9" t="s">
        <v>51</v>
      </c>
      <c r="C37" s="65">
        <v>2716</v>
      </c>
      <c r="D37" s="65">
        <v>4476</v>
      </c>
      <c r="E37" s="66">
        <v>3295</v>
      </c>
      <c r="F37" s="10">
        <f t="shared" si="3"/>
        <v>-1181</v>
      </c>
    </row>
    <row r="38" spans="1:9" x14ac:dyDescent="0.25">
      <c r="A38" s="24"/>
      <c r="B38" s="9" t="s">
        <v>33</v>
      </c>
      <c r="C38" s="67">
        <v>2.2996116870489636</v>
      </c>
      <c r="D38" s="67">
        <v>3.7897871543560973</v>
      </c>
      <c r="E38" s="68">
        <v>2.7898455481687536</v>
      </c>
      <c r="F38" s="25">
        <f t="shared" si="3"/>
        <v>-0.99994160618734362</v>
      </c>
    </row>
    <row r="39" spans="1:9" x14ac:dyDescent="0.25">
      <c r="A39" s="26"/>
      <c r="B39" s="9"/>
      <c r="C39" s="22"/>
      <c r="D39" s="22"/>
      <c r="E39" s="22"/>
      <c r="F39" s="22"/>
    </row>
    <row r="40" spans="1:9" x14ac:dyDescent="0.25">
      <c r="B40" s="12" t="s">
        <v>34</v>
      </c>
      <c r="C40" s="13">
        <v>11456</v>
      </c>
      <c r="D40" s="13">
        <v>18878</v>
      </c>
      <c r="E40" s="13">
        <v>10272</v>
      </c>
      <c r="F40" s="13">
        <f t="shared" si="3"/>
        <v>-8606</v>
      </c>
      <c r="G40" s="14"/>
    </row>
    <row r="41" spans="1:9" x14ac:dyDescent="0.25">
      <c r="B41" s="9" t="s">
        <v>35</v>
      </c>
      <c r="C41" s="10">
        <v>-7162</v>
      </c>
      <c r="D41" s="10">
        <v>-11801</v>
      </c>
      <c r="E41" s="10">
        <v>-16870</v>
      </c>
      <c r="F41" s="27">
        <f t="shared" si="3"/>
        <v>-5069</v>
      </c>
    </row>
    <row r="42" spans="1:9" x14ac:dyDescent="0.25">
      <c r="B42" s="12" t="s">
        <v>36</v>
      </c>
      <c r="C42" s="13">
        <f>SUM(C40:C41)</f>
        <v>4294</v>
      </c>
      <c r="D42" s="13">
        <f>SUM(D40:D41)</f>
        <v>7077</v>
      </c>
      <c r="E42" s="13">
        <f>SUM(E40:E41)</f>
        <v>-6598</v>
      </c>
      <c r="F42" s="13">
        <f t="shared" si="3"/>
        <v>-13675</v>
      </c>
      <c r="G42" s="14"/>
    </row>
    <row r="43" spans="1:9" x14ac:dyDescent="0.25">
      <c r="B43" s="9" t="s">
        <v>37</v>
      </c>
      <c r="C43" s="10">
        <v>-2971</v>
      </c>
      <c r="D43" s="10">
        <v>-4896</v>
      </c>
      <c r="E43" s="10">
        <v>-5164</v>
      </c>
      <c r="F43" s="27">
        <f t="shared" si="3"/>
        <v>-268</v>
      </c>
    </row>
    <row r="44" spans="1:9" x14ac:dyDescent="0.25">
      <c r="B44" s="9" t="s">
        <v>38</v>
      </c>
      <c r="C44" s="10">
        <v>-718</v>
      </c>
      <c r="D44" s="10">
        <v>-1183</v>
      </c>
      <c r="E44" s="10">
        <v>-3149</v>
      </c>
      <c r="F44" s="27">
        <f t="shared" si="3"/>
        <v>-1966</v>
      </c>
    </row>
    <row r="45" spans="1:9" x14ac:dyDescent="0.25">
      <c r="B45" s="12" t="s">
        <v>39</v>
      </c>
      <c r="C45" s="13">
        <f>SUM(C42:C44)</f>
        <v>605</v>
      </c>
      <c r="D45" s="13">
        <f>SUM(D42:D44)</f>
        <v>998</v>
      </c>
      <c r="E45" s="13">
        <f>SUM(E42:E44)</f>
        <v>-14911</v>
      </c>
      <c r="F45" s="13">
        <f t="shared" si="3"/>
        <v>-15909</v>
      </c>
      <c r="G45" s="14"/>
    </row>
    <row r="46" spans="1:9" x14ac:dyDescent="0.25">
      <c r="B46" s="9"/>
      <c r="C46" s="28"/>
      <c r="D46" s="28"/>
      <c r="E46" s="10"/>
      <c r="F46" s="28"/>
    </row>
    <row r="47" spans="1:9" x14ac:dyDescent="0.25">
      <c r="B47" s="9" t="s">
        <v>40</v>
      </c>
      <c r="C47" s="65">
        <v>14830</v>
      </c>
      <c r="D47" s="65">
        <v>24436</v>
      </c>
      <c r="E47" s="65">
        <f>D52</f>
        <v>17688</v>
      </c>
      <c r="F47" s="65">
        <f t="shared" si="3"/>
        <v>-6748</v>
      </c>
    </row>
    <row r="48" spans="1:9" x14ac:dyDescent="0.25">
      <c r="B48" s="19" t="s">
        <v>41</v>
      </c>
      <c r="C48" s="65">
        <v>-606</v>
      </c>
      <c r="D48" s="65">
        <f>-D45</f>
        <v>-998</v>
      </c>
      <c r="E48" s="65">
        <f>-E45</f>
        <v>14911</v>
      </c>
      <c r="F48" s="65">
        <f t="shared" si="3"/>
        <v>15909</v>
      </c>
    </row>
    <row r="49" spans="1:16" x14ac:dyDescent="0.25">
      <c r="B49" s="19" t="s">
        <v>42</v>
      </c>
      <c r="C49" s="65">
        <v>1959</v>
      </c>
      <c r="D49" s="65">
        <v>3228</v>
      </c>
      <c r="E49" s="65">
        <v>3978</v>
      </c>
      <c r="F49" s="65">
        <f t="shared" si="3"/>
        <v>750</v>
      </c>
      <c r="H49" s="17"/>
    </row>
    <row r="50" spans="1:16" x14ac:dyDescent="0.25">
      <c r="B50" s="19" t="s">
        <v>43</v>
      </c>
      <c r="C50" s="65">
        <v>2130</v>
      </c>
      <c r="D50" s="65">
        <v>3509</v>
      </c>
      <c r="E50" s="65">
        <v>2827</v>
      </c>
      <c r="F50" s="65">
        <f t="shared" si="3"/>
        <v>-682</v>
      </c>
    </row>
    <row r="51" spans="1:16" x14ac:dyDescent="0.25">
      <c r="B51" s="19" t="s">
        <v>48</v>
      </c>
      <c r="C51" s="65">
        <f>C52-SUM(C47:C50)</f>
        <v>-7578</v>
      </c>
      <c r="D51" s="65">
        <f>D52-SUM(D47:D50)</f>
        <v>-12487</v>
      </c>
      <c r="E51" s="65">
        <f>E52-SUM(E47:E50)</f>
        <v>-10842</v>
      </c>
      <c r="F51" s="65">
        <f t="shared" si="3"/>
        <v>1645</v>
      </c>
    </row>
    <row r="52" spans="1:16" x14ac:dyDescent="0.25">
      <c r="B52" s="9" t="s">
        <v>44</v>
      </c>
      <c r="C52" s="65">
        <v>10735</v>
      </c>
      <c r="D52" s="65">
        <v>17688</v>
      </c>
      <c r="E52" s="65">
        <v>28562</v>
      </c>
      <c r="F52" s="65">
        <f t="shared" si="3"/>
        <v>10874</v>
      </c>
    </row>
    <row r="53" spans="1:16" s="3" customFormat="1" x14ac:dyDescent="0.25">
      <c r="A53"/>
      <c r="B53" s="12" t="s">
        <v>45</v>
      </c>
      <c r="C53" s="29">
        <f>ROUND(C52/C17,1)</f>
        <v>0.6</v>
      </c>
      <c r="D53" s="29">
        <f>ROUND(D52/D17,1)</f>
        <v>0.6</v>
      </c>
      <c r="E53" s="29">
        <f>ROUND(E52/E17,1)</f>
        <v>1.1000000000000001</v>
      </c>
      <c r="F53" s="29">
        <f t="shared" si="3"/>
        <v>0.50000000000000011</v>
      </c>
      <c r="G53" s="14"/>
      <c r="I53"/>
      <c r="J53"/>
      <c r="K53"/>
      <c r="L53"/>
      <c r="M53"/>
      <c r="N53"/>
      <c r="O53"/>
      <c r="P53"/>
    </row>
    <row r="54" spans="1:16" s="3" customFormat="1" x14ac:dyDescent="0.25">
      <c r="A54"/>
      <c r="B54" s="4"/>
      <c r="C54"/>
      <c r="D54"/>
      <c r="E54"/>
      <c r="F54" s="30"/>
      <c r="G54"/>
      <c r="I54"/>
      <c r="J54"/>
      <c r="K54"/>
      <c r="L54"/>
      <c r="M54"/>
      <c r="N54"/>
      <c r="O54"/>
      <c r="P54"/>
    </row>
    <row r="55" spans="1:16" s="3" customFormat="1" x14ac:dyDescent="0.25">
      <c r="A55"/>
      <c r="B55" s="12" t="s">
        <v>46</v>
      </c>
      <c r="C55" s="13">
        <v>15188</v>
      </c>
      <c r="D55" s="13">
        <v>25026</v>
      </c>
      <c r="E55" s="13">
        <v>35983</v>
      </c>
      <c r="F55" s="13">
        <f t="shared" si="3"/>
        <v>10957</v>
      </c>
      <c r="G55" s="14"/>
      <c r="I55"/>
      <c r="J55"/>
      <c r="K55"/>
      <c r="L55"/>
      <c r="M55"/>
      <c r="N55"/>
      <c r="O55"/>
      <c r="P55"/>
    </row>
    <row r="56" spans="1:16" s="3" customFormat="1" ht="10.5" customHeight="1" x14ac:dyDescent="0.25">
      <c r="A56"/>
      <c r="B56"/>
      <c r="C56" s="31"/>
      <c r="D56" s="31"/>
      <c r="E56" s="31"/>
      <c r="F56" s="2"/>
      <c r="G56"/>
      <c r="I56"/>
      <c r="J56"/>
      <c r="K56"/>
      <c r="L56"/>
      <c r="M56"/>
      <c r="N56"/>
      <c r="O56"/>
      <c r="P56"/>
    </row>
    <row r="57" spans="1:16" s="3" customFormat="1" ht="32.25" customHeight="1" x14ac:dyDescent="0.25">
      <c r="A57"/>
      <c r="B57" s="80" t="s">
        <v>124</v>
      </c>
      <c r="C57" s="80"/>
      <c r="D57" s="80"/>
      <c r="E57" s="80"/>
      <c r="F57" s="80"/>
      <c r="G57"/>
      <c r="I57"/>
      <c r="J57"/>
      <c r="K57"/>
      <c r="L57"/>
      <c r="M57"/>
      <c r="N57"/>
      <c r="O57"/>
      <c r="P57"/>
    </row>
    <row r="58" spans="1:16" s="3" customFormat="1" x14ac:dyDescent="0.25">
      <c r="A58"/>
      <c r="B58"/>
      <c r="C58" s="2"/>
      <c r="D58" s="2"/>
      <c r="E58" s="2"/>
      <c r="F58"/>
      <c r="G58"/>
      <c r="I58"/>
      <c r="J58"/>
      <c r="K58"/>
      <c r="L58"/>
      <c r="M58"/>
      <c r="N58"/>
      <c r="O58"/>
      <c r="P58"/>
    </row>
    <row r="60" spans="1:16" s="3" customFormat="1" x14ac:dyDescent="0.25">
      <c r="A60"/>
      <c r="B60"/>
      <c r="C60" s="2"/>
      <c r="D60" s="2"/>
      <c r="E60" s="2"/>
      <c r="F60" s="2"/>
      <c r="G60"/>
      <c r="I60"/>
      <c r="J60"/>
      <c r="K60"/>
      <c r="L60"/>
      <c r="M60"/>
      <c r="N60"/>
      <c r="O60"/>
      <c r="P60"/>
    </row>
    <row r="61" spans="1:16" s="3" customFormat="1" x14ac:dyDescent="0.25">
      <c r="A61"/>
      <c r="B61"/>
      <c r="C61" s="2"/>
      <c r="D61" s="2"/>
      <c r="E61" s="2"/>
      <c r="F61"/>
      <c r="G61"/>
      <c r="I61"/>
      <c r="J61"/>
      <c r="K61"/>
      <c r="L61"/>
      <c r="M61"/>
      <c r="N61"/>
      <c r="O61"/>
      <c r="P61"/>
    </row>
    <row r="62" spans="1:16" s="3" customFormat="1" x14ac:dyDescent="0.25">
      <c r="A62"/>
      <c r="B62"/>
      <c r="C62" s="32"/>
      <c r="D62" s="32"/>
      <c r="E62" s="32"/>
      <c r="F62"/>
      <c r="G62"/>
      <c r="I62"/>
      <c r="J62"/>
      <c r="K62"/>
      <c r="L62"/>
      <c r="M62"/>
      <c r="N62"/>
      <c r="O62"/>
      <c r="P62"/>
    </row>
  </sheetData>
  <mergeCells count="1">
    <mergeCell ref="B57:F57"/>
  </mergeCells>
  <printOptions horizontalCentered="1"/>
  <pageMargins left="0.25" right="0.25" top="0.75" bottom="0.75" header="0.3" footer="0.3"/>
  <pageSetup paperSize="9" scale="86" orientation="portrait" r:id="rId1"/>
  <headerFooter>
    <oddFooter>&amp;R&amp;"verdana,Regular"Genele Açık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179CFA-8933-4A2B-BB90-2D1BEEBFEE0B}">
  <sheetPr>
    <pageSetUpPr fitToPage="1"/>
  </sheetPr>
  <dimension ref="B1:J66"/>
  <sheetViews>
    <sheetView showGridLines="0" zoomScale="70" zoomScaleNormal="70" workbookViewId="0">
      <pane xSplit="2" ySplit="3" topLeftCell="C4" activePane="bottomRight" state="frozen"/>
      <selection activeCell="I8" sqref="I8"/>
      <selection pane="topRight" activeCell="I8" sqref="I8"/>
      <selection pane="bottomLeft" activeCell="I8" sqref="I8"/>
      <selection pane="bottomRight"/>
    </sheetView>
  </sheetViews>
  <sheetFormatPr defaultColWidth="8.85546875" defaultRowHeight="15" x14ac:dyDescent="0.25"/>
  <cols>
    <col min="1" max="1" width="8.85546875" customWidth="1"/>
    <col min="2" max="2" width="54.140625" customWidth="1"/>
    <col min="3" max="5" width="12.140625" bestFit="1" customWidth="1"/>
    <col min="6" max="6" width="12.140625" customWidth="1"/>
    <col min="7" max="7" width="4.85546875" customWidth="1"/>
  </cols>
  <sheetData>
    <row r="1" spans="2:10" x14ac:dyDescent="0.25">
      <c r="C1" s="69" t="s">
        <v>66</v>
      </c>
      <c r="D1" s="69" t="s">
        <v>67</v>
      </c>
      <c r="E1" s="69" t="s">
        <v>67</v>
      </c>
      <c r="F1" s="2"/>
    </row>
    <row r="2" spans="2:10" x14ac:dyDescent="0.25">
      <c r="B2" s="33" t="s">
        <v>62</v>
      </c>
      <c r="C2" s="5" t="s">
        <v>65</v>
      </c>
      <c r="D2" s="5" t="s">
        <v>65</v>
      </c>
      <c r="E2" s="5" t="s">
        <v>65</v>
      </c>
      <c r="F2" s="5" t="s">
        <v>49</v>
      </c>
      <c r="G2" s="35"/>
    </row>
    <row r="3" spans="2:10" ht="15.75" thickBot="1" x14ac:dyDescent="0.3">
      <c r="B3" s="36" t="s">
        <v>63</v>
      </c>
      <c r="C3" s="7">
        <v>2022</v>
      </c>
      <c r="D3" s="7">
        <v>2022</v>
      </c>
      <c r="E3" s="7">
        <v>2023</v>
      </c>
      <c r="F3" s="8" t="s">
        <v>50</v>
      </c>
      <c r="G3" s="35"/>
    </row>
    <row r="4" spans="2:10" x14ac:dyDescent="0.25">
      <c r="B4" s="9" t="s">
        <v>52</v>
      </c>
      <c r="C4" s="37">
        <v>3474</v>
      </c>
      <c r="D4" s="37">
        <v>5724</v>
      </c>
      <c r="E4" s="37">
        <v>4609</v>
      </c>
      <c r="F4" s="37">
        <f>E4-D4</f>
        <v>-1115</v>
      </c>
      <c r="G4" s="38"/>
      <c r="H4" s="17"/>
    </row>
    <row r="5" spans="2:10" x14ac:dyDescent="0.25">
      <c r="B5" s="9" t="s">
        <v>53</v>
      </c>
      <c r="C5" s="37">
        <v>1140</v>
      </c>
      <c r="D5" s="37">
        <v>1878</v>
      </c>
      <c r="E5" s="37">
        <v>1568</v>
      </c>
      <c r="F5" s="37">
        <f t="shared" ref="F5:F20" si="0">E5-D5</f>
        <v>-310</v>
      </c>
      <c r="G5" s="38"/>
    </row>
    <row r="6" spans="2:10" x14ac:dyDescent="0.25">
      <c r="B6" s="9" t="s">
        <v>7</v>
      </c>
      <c r="C6" s="37">
        <v>-1094</v>
      </c>
      <c r="D6" s="37">
        <v>-1803</v>
      </c>
      <c r="E6" s="37">
        <v>-2496</v>
      </c>
      <c r="F6" s="37">
        <f t="shared" si="0"/>
        <v>-693</v>
      </c>
      <c r="G6" s="40"/>
    </row>
    <row r="7" spans="2:10" x14ac:dyDescent="0.25">
      <c r="B7" s="9" t="s">
        <v>54</v>
      </c>
      <c r="C7" s="37">
        <f t="shared" ref="C7:E7" si="1">SUM(C8:C10)</f>
        <v>271</v>
      </c>
      <c r="D7" s="37">
        <f t="shared" si="1"/>
        <v>447</v>
      </c>
      <c r="E7" s="37">
        <f t="shared" si="1"/>
        <v>208</v>
      </c>
      <c r="F7" s="37">
        <f t="shared" si="0"/>
        <v>-239</v>
      </c>
      <c r="G7" s="38"/>
    </row>
    <row r="8" spans="2:10" x14ac:dyDescent="0.25">
      <c r="B8" s="19" t="s">
        <v>55</v>
      </c>
      <c r="C8" s="37">
        <v>-206</v>
      </c>
      <c r="D8" s="37">
        <v>-339</v>
      </c>
      <c r="E8" s="37">
        <v>-875</v>
      </c>
      <c r="F8" s="37">
        <f t="shared" si="0"/>
        <v>-536</v>
      </c>
      <c r="G8" s="38"/>
    </row>
    <row r="9" spans="2:10" x14ac:dyDescent="0.25">
      <c r="B9" s="19" t="s">
        <v>56</v>
      </c>
      <c r="C9" s="37">
        <v>407</v>
      </c>
      <c r="D9" s="37">
        <v>671</v>
      </c>
      <c r="E9" s="37">
        <v>939</v>
      </c>
      <c r="F9" s="37">
        <f t="shared" si="0"/>
        <v>268</v>
      </c>
      <c r="G9" s="38"/>
    </row>
    <row r="10" spans="2:10" x14ac:dyDescent="0.25">
      <c r="B10" s="19" t="s">
        <v>57</v>
      </c>
      <c r="C10" s="37">
        <v>70</v>
      </c>
      <c r="D10" s="37">
        <v>115</v>
      </c>
      <c r="E10" s="37">
        <v>144</v>
      </c>
      <c r="F10" s="37">
        <f t="shared" si="0"/>
        <v>29</v>
      </c>
      <c r="G10" s="38"/>
    </row>
    <row r="11" spans="2:10" x14ac:dyDescent="0.25">
      <c r="B11" s="9" t="s">
        <v>25</v>
      </c>
      <c r="C11" s="37">
        <v>-539</v>
      </c>
      <c r="D11" s="37">
        <v>-888</v>
      </c>
      <c r="E11" s="37">
        <v>336</v>
      </c>
      <c r="F11" s="37">
        <f t="shared" si="0"/>
        <v>1224</v>
      </c>
      <c r="G11" s="38"/>
    </row>
    <row r="12" spans="2:10" x14ac:dyDescent="0.25">
      <c r="B12" s="12" t="s">
        <v>17</v>
      </c>
      <c r="C12" s="41">
        <f>SUM(C4:C7,C11)</f>
        <v>3252</v>
      </c>
      <c r="D12" s="41">
        <f>SUM(D4:D7,D11)</f>
        <v>5358</v>
      </c>
      <c r="E12" s="41">
        <f>SUM(E4:E7,E11)</f>
        <v>4225</v>
      </c>
      <c r="F12" s="41">
        <f t="shared" si="0"/>
        <v>-1133</v>
      </c>
      <c r="J12" s="42"/>
    </row>
    <row r="13" spans="2:10" x14ac:dyDescent="0.25">
      <c r="B13" s="9" t="s">
        <v>61</v>
      </c>
      <c r="C13" s="37">
        <f>C17-SUM(C12,C14:C16)</f>
        <v>-1047</v>
      </c>
      <c r="D13" s="37">
        <f t="shared" ref="D13:E13" si="2">D17-SUM(D12,D14:D16)</f>
        <v>-1724</v>
      </c>
      <c r="E13" s="37">
        <f t="shared" si="2"/>
        <v>-857</v>
      </c>
      <c r="F13" s="43">
        <f t="shared" si="0"/>
        <v>867</v>
      </c>
      <c r="J13" s="44"/>
    </row>
    <row r="14" spans="2:10" x14ac:dyDescent="0.25">
      <c r="B14" s="9" t="s">
        <v>58</v>
      </c>
      <c r="C14" s="37">
        <v>6711</v>
      </c>
      <c r="D14" s="37">
        <v>11058</v>
      </c>
      <c r="E14" s="37">
        <v>-8663</v>
      </c>
      <c r="F14" s="43">
        <f t="shared" si="0"/>
        <v>-19721</v>
      </c>
    </row>
    <row r="15" spans="2:10" x14ac:dyDescent="0.25">
      <c r="B15" s="9" t="s">
        <v>59</v>
      </c>
      <c r="C15" s="37">
        <v>324</v>
      </c>
      <c r="D15" s="37">
        <v>534</v>
      </c>
      <c r="E15" s="37">
        <v>321</v>
      </c>
      <c r="F15" s="43">
        <f t="shared" si="0"/>
        <v>-213</v>
      </c>
    </row>
    <row r="16" spans="2:10" x14ac:dyDescent="0.25">
      <c r="B16" s="9" t="s">
        <v>60</v>
      </c>
      <c r="C16" s="37">
        <v>-4353</v>
      </c>
      <c r="D16" s="37">
        <v>-7173</v>
      </c>
      <c r="E16" s="37">
        <v>2532</v>
      </c>
      <c r="F16" s="43">
        <f t="shared" si="0"/>
        <v>9705</v>
      </c>
    </row>
    <row r="17" spans="2:10" x14ac:dyDescent="0.25">
      <c r="B17" s="12" t="s">
        <v>34</v>
      </c>
      <c r="C17" s="41">
        <v>4887</v>
      </c>
      <c r="D17" s="41">
        <v>8053</v>
      </c>
      <c r="E17" s="41">
        <v>-2442</v>
      </c>
      <c r="F17" s="41">
        <f t="shared" si="0"/>
        <v>-10495</v>
      </c>
    </row>
    <row r="18" spans="2:10" x14ac:dyDescent="0.25">
      <c r="B18" s="9" t="s">
        <v>61</v>
      </c>
      <c r="C18" s="37">
        <v>-24</v>
      </c>
      <c r="D18" s="37">
        <v>-40</v>
      </c>
      <c r="E18" s="37">
        <v>-62</v>
      </c>
      <c r="F18" s="43">
        <f t="shared" si="0"/>
        <v>-22</v>
      </c>
    </row>
    <row r="19" spans="2:10" x14ac:dyDescent="0.25">
      <c r="B19" s="9" t="s">
        <v>35</v>
      </c>
      <c r="C19" s="37">
        <v>-133</v>
      </c>
      <c r="D19" s="37">
        <v>-219</v>
      </c>
      <c r="E19" s="37">
        <v>-219</v>
      </c>
      <c r="F19" s="37">
        <f t="shared" si="0"/>
        <v>0</v>
      </c>
      <c r="G19" s="38"/>
    </row>
    <row r="20" spans="2:10" x14ac:dyDescent="0.25">
      <c r="B20" s="12" t="s">
        <v>36</v>
      </c>
      <c r="C20" s="41">
        <v>4730</v>
      </c>
      <c r="D20" s="41">
        <v>7794</v>
      </c>
      <c r="E20" s="41">
        <v>-2723</v>
      </c>
      <c r="F20" s="41">
        <f t="shared" si="0"/>
        <v>-10517</v>
      </c>
    </row>
    <row r="22" spans="2:10" x14ac:dyDescent="0.25">
      <c r="B22" s="9"/>
      <c r="C22" s="69" t="s">
        <v>66</v>
      </c>
      <c r="D22" s="69" t="s">
        <v>67</v>
      </c>
      <c r="E22" s="69" t="s">
        <v>67</v>
      </c>
      <c r="F22" s="28"/>
    </row>
    <row r="23" spans="2:10" x14ac:dyDescent="0.25">
      <c r="B23" s="33" t="s">
        <v>64</v>
      </c>
      <c r="C23" s="5" t="s">
        <v>65</v>
      </c>
      <c r="D23" s="5" t="s">
        <v>65</v>
      </c>
      <c r="E23" s="5" t="s">
        <v>65</v>
      </c>
      <c r="F23" s="5" t="s">
        <v>49</v>
      </c>
      <c r="G23" s="35"/>
    </row>
    <row r="24" spans="2:10" ht="15.75" thickBot="1" x14ac:dyDescent="0.3">
      <c r="B24" s="36" t="s">
        <v>63</v>
      </c>
      <c r="C24" s="7">
        <v>2022</v>
      </c>
      <c r="D24" s="7">
        <v>2022</v>
      </c>
      <c r="E24" s="7">
        <v>2023</v>
      </c>
      <c r="F24" s="8" t="s">
        <v>50</v>
      </c>
      <c r="G24" s="35"/>
    </row>
    <row r="25" spans="2:10" x14ac:dyDescent="0.25">
      <c r="B25" s="9" t="s">
        <v>4</v>
      </c>
      <c r="C25" s="37">
        <v>268</v>
      </c>
      <c r="D25" s="37">
        <v>442</v>
      </c>
      <c r="E25" s="37">
        <v>1634</v>
      </c>
      <c r="F25" s="43">
        <f t="shared" ref="F25:F36" si="3">E25-D25</f>
        <v>1192</v>
      </c>
    </row>
    <row r="26" spans="2:10" x14ac:dyDescent="0.25">
      <c r="B26" s="9" t="s">
        <v>5</v>
      </c>
      <c r="C26" s="37">
        <v>-80</v>
      </c>
      <c r="D26" s="37">
        <v>-132</v>
      </c>
      <c r="E26" s="37">
        <v>-622</v>
      </c>
      <c r="F26" s="43">
        <f t="shared" si="3"/>
        <v>-490</v>
      </c>
    </row>
    <row r="27" spans="2:10" x14ac:dyDescent="0.25">
      <c r="B27" s="12" t="s">
        <v>68</v>
      </c>
      <c r="C27" s="41">
        <f t="shared" ref="C27" si="4">SUM(C25:C26)</f>
        <v>188</v>
      </c>
      <c r="D27" s="41">
        <f t="shared" ref="D27:E27" si="5">SUM(D25:D26)</f>
        <v>310</v>
      </c>
      <c r="E27" s="41">
        <f t="shared" si="5"/>
        <v>1012</v>
      </c>
      <c r="F27" s="41">
        <f t="shared" si="3"/>
        <v>702</v>
      </c>
      <c r="H27" s="17"/>
    </row>
    <row r="28" spans="2:10" x14ac:dyDescent="0.25">
      <c r="B28" t="s">
        <v>7</v>
      </c>
      <c r="C28" s="37">
        <v>-94</v>
      </c>
      <c r="D28" s="37">
        <v>-155</v>
      </c>
      <c r="E28" s="37">
        <v>-438</v>
      </c>
      <c r="F28" s="43">
        <f t="shared" si="3"/>
        <v>-283</v>
      </c>
      <c r="H28" s="17"/>
    </row>
    <row r="29" spans="2:10" x14ac:dyDescent="0.25">
      <c r="B29" t="s">
        <v>25</v>
      </c>
      <c r="C29" s="37">
        <v>-70</v>
      </c>
      <c r="D29" s="37">
        <v>-115</v>
      </c>
      <c r="E29" s="37">
        <v>597</v>
      </c>
      <c r="F29" s="43">
        <f t="shared" si="3"/>
        <v>712</v>
      </c>
      <c r="H29" s="17"/>
    </row>
    <row r="30" spans="2:10" x14ac:dyDescent="0.25">
      <c r="B30" s="12" t="s">
        <v>17</v>
      </c>
      <c r="C30" s="41">
        <f>SUM(C27:C29)</f>
        <v>24</v>
      </c>
      <c r="D30" s="41">
        <f>SUM(D27:D29)</f>
        <v>40</v>
      </c>
      <c r="E30" s="41">
        <f>SUM(E27:E29)</f>
        <v>1171</v>
      </c>
      <c r="F30" s="41">
        <f t="shared" si="3"/>
        <v>1131</v>
      </c>
      <c r="H30" s="17"/>
      <c r="J30" s="42"/>
    </row>
    <row r="31" spans="2:10" x14ac:dyDescent="0.25">
      <c r="B31" s="9" t="s">
        <v>61</v>
      </c>
      <c r="C31" s="37">
        <f>C33-C30-C32</f>
        <v>-734</v>
      </c>
      <c r="D31" s="37">
        <f t="shared" ref="D31:E31" si="6">D33-D30-D32</f>
        <v>-1210</v>
      </c>
      <c r="E31" s="37">
        <f t="shared" si="6"/>
        <v>-1435</v>
      </c>
      <c r="F31" s="43">
        <f t="shared" si="3"/>
        <v>-225</v>
      </c>
    </row>
    <row r="32" spans="2:10" x14ac:dyDescent="0.25">
      <c r="B32" s="9" t="s">
        <v>60</v>
      </c>
      <c r="C32" s="37">
        <v>-201</v>
      </c>
      <c r="D32" s="37">
        <v>-331</v>
      </c>
      <c r="E32" s="37">
        <v>-3060</v>
      </c>
      <c r="F32" s="43">
        <f t="shared" si="3"/>
        <v>-2729</v>
      </c>
    </row>
    <row r="33" spans="2:10" x14ac:dyDescent="0.25">
      <c r="B33" s="12" t="s">
        <v>34</v>
      </c>
      <c r="C33" s="41">
        <v>-911</v>
      </c>
      <c r="D33" s="41">
        <v>-1501</v>
      </c>
      <c r="E33" s="41">
        <v>-3324</v>
      </c>
      <c r="F33" s="41">
        <f t="shared" si="3"/>
        <v>-1823</v>
      </c>
      <c r="J33" s="42"/>
    </row>
    <row r="34" spans="2:10" x14ac:dyDescent="0.25">
      <c r="B34" s="9" t="s">
        <v>61</v>
      </c>
      <c r="C34" s="37">
        <v>9</v>
      </c>
      <c r="D34" s="37">
        <v>14</v>
      </c>
      <c r="E34" s="37">
        <v>47</v>
      </c>
      <c r="F34" s="43">
        <f t="shared" si="3"/>
        <v>33</v>
      </c>
    </row>
    <row r="35" spans="2:10" x14ac:dyDescent="0.25">
      <c r="B35" s="9" t="s">
        <v>35</v>
      </c>
      <c r="C35" s="37">
        <v>-90</v>
      </c>
      <c r="D35" s="37">
        <v>-148</v>
      </c>
      <c r="E35" s="37">
        <v>-576</v>
      </c>
      <c r="F35" s="43">
        <f t="shared" si="3"/>
        <v>-428</v>
      </c>
      <c r="J35" s="42"/>
    </row>
    <row r="36" spans="2:10" x14ac:dyDescent="0.25">
      <c r="B36" s="12" t="s">
        <v>36</v>
      </c>
      <c r="C36" s="41">
        <v>-992</v>
      </c>
      <c r="D36" s="41">
        <v>-1635</v>
      </c>
      <c r="E36" s="41">
        <v>-3853</v>
      </c>
      <c r="F36" s="41">
        <f t="shared" si="3"/>
        <v>-2218</v>
      </c>
      <c r="J36" s="42"/>
    </row>
    <row r="37" spans="2:10" x14ac:dyDescent="0.25">
      <c r="B37" s="9"/>
      <c r="C37" s="25"/>
      <c r="D37" s="25"/>
      <c r="E37" s="25"/>
      <c r="F37" s="25"/>
    </row>
    <row r="38" spans="2:10" x14ac:dyDescent="0.25">
      <c r="B38" s="9"/>
      <c r="C38" s="25"/>
      <c r="D38" s="25"/>
      <c r="E38" s="25"/>
      <c r="F38" s="25"/>
    </row>
    <row r="39" spans="2:10" x14ac:dyDescent="0.25">
      <c r="B39" s="33" t="s">
        <v>85</v>
      </c>
      <c r="C39" s="25"/>
      <c r="D39" s="34"/>
      <c r="E39" s="34"/>
      <c r="F39" s="5" t="str">
        <f>F2</f>
        <v>Değişim</v>
      </c>
      <c r="G39" s="35"/>
    </row>
    <row r="40" spans="2:10" ht="15.75" thickBot="1" x14ac:dyDescent="0.3">
      <c r="B40" s="36" t="s">
        <v>86</v>
      </c>
      <c r="C40" s="25"/>
      <c r="D40" s="7">
        <v>2022</v>
      </c>
      <c r="E40" s="7">
        <v>2023</v>
      </c>
      <c r="F40" s="8" t="str">
        <f>F3</f>
        <v>22-23</v>
      </c>
      <c r="G40" s="35"/>
    </row>
    <row r="41" spans="2:10" x14ac:dyDescent="0.25">
      <c r="B41" s="12" t="s">
        <v>81</v>
      </c>
      <c r="C41" s="25"/>
      <c r="D41" s="45">
        <f t="shared" ref="D41" si="7">SUM(D42,D43)</f>
        <v>39.224079315984909</v>
      </c>
      <c r="E41" s="45">
        <v>43.21280288870809</v>
      </c>
      <c r="F41" s="45">
        <f>E41-D41</f>
        <v>3.9887235727231811</v>
      </c>
      <c r="G41" s="46"/>
      <c r="H41" s="17"/>
    </row>
    <row r="42" spans="2:10" x14ac:dyDescent="0.25">
      <c r="B42" s="19" t="s">
        <v>82</v>
      </c>
      <c r="C42" s="25"/>
      <c r="D42" s="47">
        <v>27.537362506451998</v>
      </c>
      <c r="E42" s="47">
        <v>30.401228529701999</v>
      </c>
      <c r="F42" s="47">
        <f t="shared" ref="F42:F59" si="8">E42-D42</f>
        <v>2.8638660232500008</v>
      </c>
      <c r="G42" s="46"/>
      <c r="H42" s="17"/>
    </row>
    <row r="43" spans="2:10" x14ac:dyDescent="0.25">
      <c r="B43" s="19" t="s">
        <v>83</v>
      </c>
      <c r="C43" s="25"/>
      <c r="D43" s="47">
        <f>SUM(D44:D45)</f>
        <v>11.686716809532911</v>
      </c>
      <c r="E43" s="47">
        <v>12.811574359006089</v>
      </c>
      <c r="F43" s="47">
        <f t="shared" si="8"/>
        <v>1.1248575494731785</v>
      </c>
      <c r="G43" s="46"/>
    </row>
    <row r="44" spans="2:10" x14ac:dyDescent="0.25">
      <c r="B44" s="48" t="s">
        <v>69</v>
      </c>
      <c r="C44" s="25"/>
      <c r="D44" s="47">
        <v>10.331120950407596</v>
      </c>
      <c r="E44" s="47">
        <v>12.759453976295234</v>
      </c>
      <c r="F44" s="47">
        <f t="shared" si="8"/>
        <v>2.4283330258876372</v>
      </c>
      <c r="G44" s="46"/>
    </row>
    <row r="45" spans="2:10" x14ac:dyDescent="0.25">
      <c r="B45" s="48" t="s">
        <v>70</v>
      </c>
      <c r="C45" s="25"/>
      <c r="D45" s="47">
        <v>1.3555958591253139</v>
      </c>
      <c r="E45" s="47">
        <v>5.2120382710856061E-2</v>
      </c>
      <c r="F45" s="47">
        <f t="shared" si="8"/>
        <v>-1.3034754764144578</v>
      </c>
      <c r="G45" s="46"/>
    </row>
    <row r="46" spans="2:10" x14ac:dyDescent="0.25">
      <c r="B46" s="12" t="s">
        <v>71</v>
      </c>
      <c r="C46" s="25"/>
      <c r="D46" s="74">
        <v>6.6424244671782554E-2</v>
      </c>
      <c r="E46" s="74">
        <v>6.0599403263283703E-2</v>
      </c>
      <c r="F46" s="74">
        <f t="shared" si="8"/>
        <v>-5.8248414084988501E-3</v>
      </c>
      <c r="G46" s="46"/>
    </row>
    <row r="47" spans="2:10" x14ac:dyDescent="0.25">
      <c r="B47" s="19" t="s">
        <v>72</v>
      </c>
      <c r="C47" s="25"/>
      <c r="D47" s="75">
        <v>8.0640317996580613E-2</v>
      </c>
      <c r="E47" s="75">
        <v>7.3220032323516024E-2</v>
      </c>
      <c r="F47" s="75">
        <f t="shared" si="8"/>
        <v>-7.4202856730645889E-3</v>
      </c>
      <c r="G47" s="46"/>
    </row>
    <row r="48" spans="2:10" x14ac:dyDescent="0.25">
      <c r="B48" s="19" t="s">
        <v>73</v>
      </c>
      <c r="C48" s="25"/>
      <c r="D48" s="75">
        <v>4.215119441926226E-2</v>
      </c>
      <c r="E48" s="75">
        <v>3.8243897767715779E-2</v>
      </c>
      <c r="F48" s="75">
        <f t="shared" si="8"/>
        <v>-3.907296651546481E-3</v>
      </c>
      <c r="G48" s="46"/>
    </row>
    <row r="49" spans="2:8" x14ac:dyDescent="0.25">
      <c r="B49" s="48" t="s">
        <v>69</v>
      </c>
      <c r="C49" s="25"/>
      <c r="D49" s="75">
        <v>3.6171686835953551E-2</v>
      </c>
      <c r="E49" s="75">
        <v>3.1684710097727421E-2</v>
      </c>
      <c r="F49" s="75">
        <f t="shared" si="8"/>
        <v>-4.4869767382261297E-3</v>
      </c>
      <c r="G49" s="46"/>
    </row>
    <row r="50" spans="2:8" x14ac:dyDescent="0.25">
      <c r="B50" s="48" t="s">
        <v>70</v>
      </c>
      <c r="C50" s="25"/>
      <c r="D50" s="75">
        <v>5.8316887396051349E-2</v>
      </c>
      <c r="E50" s="49" t="s">
        <v>1</v>
      </c>
      <c r="F50" s="49" t="s">
        <v>1</v>
      </c>
      <c r="G50" s="46"/>
    </row>
    <row r="51" spans="2:8" x14ac:dyDescent="0.25">
      <c r="B51" s="50" t="s">
        <v>25</v>
      </c>
      <c r="C51" s="25"/>
      <c r="D51" s="51"/>
      <c r="E51" s="51"/>
      <c r="F51" s="51"/>
      <c r="G51" s="46"/>
    </row>
    <row r="52" spans="2:8" x14ac:dyDescent="0.25">
      <c r="B52" s="52" t="s">
        <v>74</v>
      </c>
      <c r="C52" s="25"/>
      <c r="D52" s="47">
        <v>10.567378</v>
      </c>
      <c r="E52" s="47">
        <v>10.717675</v>
      </c>
      <c r="F52" s="47">
        <f t="shared" si="8"/>
        <v>0.15029700000000012</v>
      </c>
      <c r="G52" s="46"/>
    </row>
    <row r="53" spans="2:8" x14ac:dyDescent="0.25">
      <c r="B53" s="9" t="s">
        <v>75</v>
      </c>
      <c r="C53" s="25"/>
      <c r="D53" s="75">
        <v>9.4464176134778806E-4</v>
      </c>
      <c r="E53" s="75">
        <v>1.2757649814004006E-3</v>
      </c>
      <c r="F53" s="75">
        <f t="shared" si="8"/>
        <v>3.3112322005261253E-4</v>
      </c>
      <c r="G53" s="46"/>
    </row>
    <row r="54" spans="2:8" x14ac:dyDescent="0.25">
      <c r="B54" s="50" t="s">
        <v>76</v>
      </c>
      <c r="C54" s="25"/>
      <c r="D54" s="51"/>
      <c r="E54" s="51"/>
      <c r="F54" s="51"/>
      <c r="G54" s="46"/>
    </row>
    <row r="55" spans="2:8" x14ac:dyDescent="0.25">
      <c r="B55" t="s">
        <v>77</v>
      </c>
      <c r="C55" s="25"/>
      <c r="D55" s="53">
        <v>24.066579999999995</v>
      </c>
      <c r="E55" s="53">
        <v>29.473649999999996</v>
      </c>
      <c r="F55" s="47">
        <f t="shared" si="8"/>
        <v>5.4070700000000009</v>
      </c>
      <c r="G55" s="54"/>
      <c r="H55" s="55"/>
    </row>
    <row r="56" spans="2:8" x14ac:dyDescent="0.25">
      <c r="B56" t="s">
        <v>78</v>
      </c>
      <c r="C56" s="25"/>
      <c r="D56">
        <v>3.8</v>
      </c>
      <c r="E56">
        <v>3.8</v>
      </c>
      <c r="F56" s="47">
        <f t="shared" si="8"/>
        <v>0</v>
      </c>
      <c r="G56" s="54"/>
    </row>
    <row r="57" spans="2:8" x14ac:dyDescent="0.25">
      <c r="B57" s="50" t="s">
        <v>79</v>
      </c>
      <c r="C57" s="25"/>
      <c r="D57" s="51"/>
      <c r="E57" s="51"/>
      <c r="F57" s="51"/>
      <c r="G57" s="46"/>
    </row>
    <row r="58" spans="2:8" x14ac:dyDescent="0.25">
      <c r="B58" t="s">
        <v>80</v>
      </c>
      <c r="C58" s="25"/>
      <c r="D58">
        <v>788</v>
      </c>
      <c r="E58" s="2">
        <v>1780</v>
      </c>
      <c r="F58" s="37">
        <f t="shared" si="8"/>
        <v>992</v>
      </c>
      <c r="H58" s="2"/>
    </row>
    <row r="59" spans="2:8" x14ac:dyDescent="0.25">
      <c r="B59" s="56" t="s">
        <v>84</v>
      </c>
      <c r="C59" s="25"/>
      <c r="D59">
        <v>422</v>
      </c>
      <c r="E59" s="2">
        <v>1003</v>
      </c>
      <c r="F59" s="37">
        <f t="shared" si="8"/>
        <v>581</v>
      </c>
    </row>
    <row r="60" spans="2:8" x14ac:dyDescent="0.25">
      <c r="C60" s="25"/>
      <c r="D60" s="39"/>
      <c r="E60" s="39"/>
      <c r="F60" s="39"/>
      <c r="G60" s="39"/>
    </row>
    <row r="61" spans="2:8" x14ac:dyDescent="0.25">
      <c r="C61" s="25"/>
    </row>
    <row r="62" spans="2:8" x14ac:dyDescent="0.25">
      <c r="C62" s="25"/>
    </row>
    <row r="63" spans="2:8" x14ac:dyDescent="0.25">
      <c r="C63" s="25"/>
    </row>
    <row r="64" spans="2:8" x14ac:dyDescent="0.25">
      <c r="C64" s="25"/>
    </row>
    <row r="65" spans="3:3" x14ac:dyDescent="0.25">
      <c r="C65" s="25"/>
    </row>
    <row r="66" spans="3:3" x14ac:dyDescent="0.25">
      <c r="C66" s="25"/>
    </row>
  </sheetData>
  <printOptions horizontalCentered="1"/>
  <pageMargins left="0.25" right="0.25" top="0.75" bottom="0.75" header="0.3" footer="0.3"/>
  <pageSetup paperSize="9" scale="76" orientation="portrait" r:id="rId1"/>
  <headerFooter>
    <oddFooter>&amp;R&amp;"verdana,Regular"Genele Açık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F9B37F-0301-4654-950F-9A7515BD3978}">
  <sheetPr>
    <pageSetUpPr fitToPage="1"/>
  </sheetPr>
  <dimension ref="B1:I68"/>
  <sheetViews>
    <sheetView showGridLines="0" zoomScale="70" zoomScaleNormal="70" workbookViewId="0">
      <pane xSplit="2" ySplit="3" topLeftCell="C4" activePane="bottomRight" state="frozen"/>
      <selection activeCell="I8" sqref="I8"/>
      <selection pane="topRight" activeCell="I8" sqref="I8"/>
      <selection pane="bottomLeft" activeCell="I8" sqref="I8"/>
      <selection pane="bottomRight" activeCell="T25" sqref="T25"/>
    </sheetView>
  </sheetViews>
  <sheetFormatPr defaultColWidth="8.85546875" defaultRowHeight="15" x14ac:dyDescent="0.25"/>
  <cols>
    <col min="1" max="1" width="8.85546875" customWidth="1"/>
    <col min="2" max="2" width="54.140625" customWidth="1"/>
    <col min="3" max="5" width="12.140625" bestFit="1" customWidth="1"/>
    <col min="6" max="6" width="12.140625" customWidth="1"/>
    <col min="7" max="7" width="2.85546875" customWidth="1"/>
  </cols>
  <sheetData>
    <row r="1" spans="2:9" x14ac:dyDescent="0.25">
      <c r="C1" s="69" t="s">
        <v>66</v>
      </c>
      <c r="D1" s="69" t="s">
        <v>67</v>
      </c>
      <c r="E1" s="69" t="s">
        <v>67</v>
      </c>
      <c r="F1" s="2"/>
    </row>
    <row r="2" spans="2:9" x14ac:dyDescent="0.25">
      <c r="B2" s="33" t="s">
        <v>87</v>
      </c>
      <c r="C2" s="5" t="s">
        <v>65</v>
      </c>
      <c r="D2" s="5" t="s">
        <v>65</v>
      </c>
      <c r="E2" s="5" t="s">
        <v>65</v>
      </c>
      <c r="F2" s="5" t="s">
        <v>49</v>
      </c>
      <c r="G2" s="35"/>
    </row>
    <row r="3" spans="2:9" ht="15.75" thickBot="1" x14ac:dyDescent="0.3">
      <c r="B3" s="36" t="s">
        <v>63</v>
      </c>
      <c r="C3" s="7">
        <v>2022</v>
      </c>
      <c r="D3" s="7">
        <v>2022</v>
      </c>
      <c r="E3" s="7">
        <v>2023</v>
      </c>
      <c r="F3" s="8" t="s">
        <v>50</v>
      </c>
      <c r="G3" s="35"/>
    </row>
    <row r="4" spans="2:9" x14ac:dyDescent="0.25">
      <c r="B4" s="9" t="s">
        <v>88</v>
      </c>
      <c r="C4" s="43">
        <v>7218</v>
      </c>
      <c r="D4" s="43">
        <v>11893</v>
      </c>
      <c r="E4" s="43">
        <v>14666</v>
      </c>
      <c r="F4" s="43">
        <f>E4-D4</f>
        <v>2773</v>
      </c>
      <c r="G4" s="2"/>
      <c r="H4" s="17"/>
    </row>
    <row r="5" spans="2:9" x14ac:dyDescent="0.25">
      <c r="B5" s="9" t="s">
        <v>14</v>
      </c>
      <c r="C5" s="43">
        <v>4753</v>
      </c>
      <c r="D5" s="43">
        <v>7832</v>
      </c>
      <c r="E5" s="43">
        <v>8496</v>
      </c>
      <c r="F5" s="43">
        <f t="shared" ref="F5:F26" si="0">E5-D5</f>
        <v>664</v>
      </c>
      <c r="H5" s="17"/>
    </row>
    <row r="6" spans="2:9" x14ac:dyDescent="0.25">
      <c r="B6" s="9" t="s">
        <v>89</v>
      </c>
      <c r="C6" s="43">
        <f t="shared" ref="C6:E6" si="1">SUM(C7:C11)</f>
        <v>1495</v>
      </c>
      <c r="D6" s="43">
        <f t="shared" si="1"/>
        <v>2463</v>
      </c>
      <c r="E6" s="43">
        <f t="shared" si="1"/>
        <v>-2139</v>
      </c>
      <c r="F6" s="43">
        <f t="shared" si="0"/>
        <v>-4602</v>
      </c>
    </row>
    <row r="7" spans="2:9" x14ac:dyDescent="0.25">
      <c r="B7" s="19" t="s">
        <v>90</v>
      </c>
      <c r="C7" s="43">
        <v>0</v>
      </c>
      <c r="D7" s="43">
        <v>0</v>
      </c>
      <c r="E7" s="43">
        <v>105</v>
      </c>
      <c r="F7" s="43">
        <f t="shared" si="0"/>
        <v>105</v>
      </c>
      <c r="G7" s="57"/>
    </row>
    <row r="8" spans="2:9" x14ac:dyDescent="0.25">
      <c r="B8" s="19" t="s">
        <v>91</v>
      </c>
      <c r="C8" s="43">
        <v>-126</v>
      </c>
      <c r="D8" s="43">
        <v>-208</v>
      </c>
      <c r="E8" s="43">
        <v>-2711</v>
      </c>
      <c r="F8" s="43">
        <f t="shared" si="0"/>
        <v>-2503</v>
      </c>
    </row>
    <row r="9" spans="2:9" x14ac:dyDescent="0.25">
      <c r="B9" s="19" t="s">
        <v>92</v>
      </c>
      <c r="C9" s="43">
        <v>122</v>
      </c>
      <c r="D9" s="43">
        <v>201</v>
      </c>
      <c r="E9" s="43">
        <v>153</v>
      </c>
      <c r="F9" s="43">
        <f t="shared" si="0"/>
        <v>-48</v>
      </c>
    </row>
    <row r="10" spans="2:9" x14ac:dyDescent="0.25">
      <c r="B10" s="19" t="s">
        <v>93</v>
      </c>
      <c r="C10" s="43">
        <v>1082</v>
      </c>
      <c r="D10" s="43">
        <v>1783</v>
      </c>
      <c r="E10" s="43">
        <v>1411</v>
      </c>
      <c r="F10" s="43">
        <f t="shared" si="0"/>
        <v>-372</v>
      </c>
    </row>
    <row r="11" spans="2:9" x14ac:dyDescent="0.25">
      <c r="B11" s="19" t="s">
        <v>94</v>
      </c>
      <c r="C11" s="43">
        <v>417</v>
      </c>
      <c r="D11" s="43">
        <v>687</v>
      </c>
      <c r="E11" s="43">
        <v>-1097</v>
      </c>
      <c r="F11" s="58">
        <f t="shared" si="0"/>
        <v>-1784</v>
      </c>
    </row>
    <row r="12" spans="2:9" x14ac:dyDescent="0.25">
      <c r="B12" s="52" t="s">
        <v>95</v>
      </c>
      <c r="C12" s="43">
        <v>566</v>
      </c>
      <c r="D12" s="43">
        <v>933</v>
      </c>
      <c r="E12" s="43">
        <v>0</v>
      </c>
      <c r="F12" s="43">
        <f t="shared" si="0"/>
        <v>-933</v>
      </c>
    </row>
    <row r="13" spans="2:9" x14ac:dyDescent="0.25">
      <c r="B13" s="9" t="s">
        <v>25</v>
      </c>
      <c r="C13" s="43">
        <v>453</v>
      </c>
      <c r="D13" s="43">
        <v>747</v>
      </c>
      <c r="E13" s="43">
        <v>717</v>
      </c>
      <c r="F13" s="43">
        <f t="shared" si="0"/>
        <v>-30</v>
      </c>
    </row>
    <row r="14" spans="2:9" x14ac:dyDescent="0.25">
      <c r="B14" s="12" t="s">
        <v>17</v>
      </c>
      <c r="C14" s="41">
        <f>SUM(C4:C6,C12:C13)</f>
        <v>14485</v>
      </c>
      <c r="D14" s="41">
        <f>SUM(D4:D6,D12:D13)</f>
        <v>23868</v>
      </c>
      <c r="E14" s="41">
        <f>SUM(E4:E6,E12:E13)</f>
        <v>21740</v>
      </c>
      <c r="F14" s="41">
        <f t="shared" si="0"/>
        <v>-2128</v>
      </c>
      <c r="G14" s="59"/>
      <c r="I14" s="42"/>
    </row>
    <row r="15" spans="2:9" x14ac:dyDescent="0.25">
      <c r="B15" s="9" t="s">
        <v>61</v>
      </c>
      <c r="C15" s="43">
        <v>-6882</v>
      </c>
      <c r="D15" s="43">
        <v>-11339</v>
      </c>
      <c r="E15" s="43">
        <v>-4910</v>
      </c>
      <c r="F15" s="43">
        <f t="shared" si="0"/>
        <v>6429</v>
      </c>
    </row>
    <row r="16" spans="2:9" x14ac:dyDescent="0.25">
      <c r="B16" s="9" t="s">
        <v>96</v>
      </c>
      <c r="C16" s="43">
        <v>-2906</v>
      </c>
      <c r="D16" s="43">
        <v>-4789</v>
      </c>
      <c r="E16" s="43">
        <v>-9578</v>
      </c>
      <c r="F16" s="43">
        <f t="shared" si="0"/>
        <v>-4789</v>
      </c>
    </row>
    <row r="17" spans="2:7" x14ac:dyDescent="0.25">
      <c r="B17" s="9" t="s">
        <v>90</v>
      </c>
      <c r="C17" s="43">
        <v>811</v>
      </c>
      <c r="D17" s="43">
        <v>1336</v>
      </c>
      <c r="E17" s="43">
        <v>-105</v>
      </c>
      <c r="F17" s="43">
        <f t="shared" si="0"/>
        <v>-1441</v>
      </c>
    </row>
    <row r="18" spans="2:7" x14ac:dyDescent="0.25">
      <c r="B18" s="9" t="s">
        <v>97</v>
      </c>
      <c r="C18" s="43">
        <v>1480</v>
      </c>
      <c r="D18" s="43">
        <v>2438</v>
      </c>
      <c r="E18" s="43">
        <v>8995</v>
      </c>
      <c r="F18" s="43">
        <f t="shared" si="0"/>
        <v>6557</v>
      </c>
    </row>
    <row r="19" spans="2:7" x14ac:dyDescent="0.25">
      <c r="B19" s="12" t="s">
        <v>34</v>
      </c>
      <c r="C19" s="41">
        <v>6988</v>
      </c>
      <c r="D19" s="41">
        <v>11514</v>
      </c>
      <c r="E19" s="41">
        <v>16142</v>
      </c>
      <c r="F19" s="41">
        <f t="shared" si="0"/>
        <v>4628</v>
      </c>
      <c r="G19" s="14"/>
    </row>
    <row r="20" spans="2:7" x14ac:dyDescent="0.25">
      <c r="B20" s="9" t="s">
        <v>61</v>
      </c>
      <c r="C20" s="43">
        <v>-3190</v>
      </c>
      <c r="D20" s="43">
        <v>-5258</v>
      </c>
      <c r="E20" s="43">
        <v>-3402</v>
      </c>
      <c r="F20" s="43">
        <f t="shared" si="0"/>
        <v>1856</v>
      </c>
    </row>
    <row r="21" spans="2:7" x14ac:dyDescent="0.25">
      <c r="B21" s="9" t="s">
        <v>98</v>
      </c>
      <c r="C21" s="43">
        <v>-2702</v>
      </c>
      <c r="D21" s="43">
        <v>-4452</v>
      </c>
      <c r="E21" s="43">
        <v>-13564</v>
      </c>
      <c r="F21" s="43">
        <f t="shared" si="0"/>
        <v>-9112</v>
      </c>
      <c r="G21" s="60"/>
    </row>
    <row r="22" spans="2:7" x14ac:dyDescent="0.25">
      <c r="B22" s="9" t="s">
        <v>90</v>
      </c>
      <c r="C22" s="43">
        <v>-811</v>
      </c>
      <c r="D22" s="43">
        <v>-1336</v>
      </c>
      <c r="E22" s="43">
        <v>105</v>
      </c>
      <c r="F22" s="43">
        <f t="shared" si="0"/>
        <v>1441</v>
      </c>
    </row>
    <row r="23" spans="2:7" x14ac:dyDescent="0.25">
      <c r="B23" s="9" t="s">
        <v>99</v>
      </c>
      <c r="C23" s="43">
        <v>-575</v>
      </c>
      <c r="D23" s="43">
        <v>-947</v>
      </c>
      <c r="E23" s="43">
        <v>-2373</v>
      </c>
      <c r="F23" s="43">
        <f t="shared" si="0"/>
        <v>-1426</v>
      </c>
    </row>
    <row r="24" spans="2:7" x14ac:dyDescent="0.25">
      <c r="B24" s="9" t="s">
        <v>100</v>
      </c>
      <c r="C24" s="43">
        <v>370</v>
      </c>
      <c r="D24" s="43">
        <v>610</v>
      </c>
      <c r="E24" s="43">
        <v>3245</v>
      </c>
      <c r="F24" s="43">
        <f t="shared" si="0"/>
        <v>2635</v>
      </c>
    </row>
    <row r="25" spans="2:7" x14ac:dyDescent="0.25">
      <c r="B25" s="12" t="s">
        <v>101</v>
      </c>
      <c r="C25" s="41">
        <f>SUM(C20:C24)</f>
        <v>-6908</v>
      </c>
      <c r="D25" s="41">
        <f>SUM(D20:D24)</f>
        <v>-11383</v>
      </c>
      <c r="E25" s="41">
        <f>SUM(E20:E24)</f>
        <v>-15989</v>
      </c>
      <c r="F25" s="41">
        <f t="shared" si="0"/>
        <v>-4606</v>
      </c>
      <c r="G25" s="14"/>
    </row>
    <row r="26" spans="2:7" x14ac:dyDescent="0.25">
      <c r="B26" s="12" t="s">
        <v>36</v>
      </c>
      <c r="C26" s="41">
        <f>C25+C19</f>
        <v>80</v>
      </c>
      <c r="D26" s="41">
        <f>D25+D19</f>
        <v>131</v>
      </c>
      <c r="E26" s="41">
        <f>E25+E19</f>
        <v>153</v>
      </c>
      <c r="F26" s="41">
        <f t="shared" si="0"/>
        <v>22</v>
      </c>
      <c r="G26" s="14"/>
    </row>
    <row r="27" spans="2:7" x14ac:dyDescent="0.25">
      <c r="B27" s="4"/>
      <c r="C27" s="61"/>
      <c r="D27" s="61"/>
      <c r="E27" s="61"/>
      <c r="F27" s="61"/>
    </row>
    <row r="28" spans="2:7" x14ac:dyDescent="0.25">
      <c r="B28" s="33" t="s">
        <v>102</v>
      </c>
      <c r="C28" s="61"/>
      <c r="D28" s="5"/>
      <c r="E28" s="5"/>
      <c r="F28" s="5" t="s">
        <v>49</v>
      </c>
      <c r="G28" s="35"/>
    </row>
    <row r="29" spans="2:7" ht="15.75" thickBot="1" x14ac:dyDescent="0.3">
      <c r="B29" s="36" t="s">
        <v>86</v>
      </c>
      <c r="C29" s="61"/>
      <c r="D29" s="7">
        <v>2022</v>
      </c>
      <c r="E29" s="7">
        <v>2023</v>
      </c>
      <c r="F29" s="8" t="str">
        <f>Konsolide!$F$3</f>
        <v>22-23</v>
      </c>
      <c r="G29" s="35"/>
    </row>
    <row r="30" spans="2:7" x14ac:dyDescent="0.25">
      <c r="B30" s="9" t="s">
        <v>103</v>
      </c>
      <c r="C30" s="61"/>
      <c r="D30" s="43">
        <v>11238.260239100555</v>
      </c>
      <c r="E30" s="43">
        <v>19863.260239100557</v>
      </c>
      <c r="F30" s="43">
        <f t="shared" ref="F30:F62" si="2">E30-D30</f>
        <v>8625.0000000000018</v>
      </c>
    </row>
    <row r="31" spans="2:7" x14ac:dyDescent="0.25">
      <c r="B31" s="19" t="s">
        <v>104</v>
      </c>
      <c r="C31" s="61"/>
      <c r="D31" s="43">
        <v>4452</v>
      </c>
      <c r="E31" s="43">
        <v>13564</v>
      </c>
      <c r="F31" s="43">
        <f t="shared" si="2"/>
        <v>9112</v>
      </c>
    </row>
    <row r="32" spans="2:7" x14ac:dyDescent="0.25">
      <c r="B32" s="19" t="s">
        <v>14</v>
      </c>
      <c r="C32" s="61"/>
      <c r="D32" s="43">
        <v>-4663</v>
      </c>
      <c r="E32" s="43">
        <v>-6176</v>
      </c>
      <c r="F32" s="43">
        <f t="shared" si="2"/>
        <v>-1513</v>
      </c>
    </row>
    <row r="33" spans="2:7" x14ac:dyDescent="0.25">
      <c r="B33" s="19" t="s">
        <v>105</v>
      </c>
      <c r="C33" s="61"/>
      <c r="D33" s="37" t="s">
        <v>0</v>
      </c>
      <c r="E33" s="43">
        <v>-513</v>
      </c>
      <c r="F33" s="43">
        <f>E33</f>
        <v>-513</v>
      </c>
    </row>
    <row r="34" spans="2:7" x14ac:dyDescent="0.25">
      <c r="B34" s="19" t="s">
        <v>106</v>
      </c>
      <c r="C34" s="61"/>
      <c r="D34" s="43">
        <v>8836</v>
      </c>
      <c r="E34" s="43">
        <v>7590</v>
      </c>
      <c r="F34" s="43">
        <f t="shared" si="2"/>
        <v>-1246</v>
      </c>
    </row>
    <row r="35" spans="2:7" x14ac:dyDescent="0.25">
      <c r="B35" s="12" t="s">
        <v>107</v>
      </c>
      <c r="C35" s="61"/>
      <c r="D35" s="41">
        <f>SUM(D30:D34)</f>
        <v>19863.260239100557</v>
      </c>
      <c r="E35" s="41">
        <f>SUM(E30:E34)</f>
        <v>34328.260239100557</v>
      </c>
      <c r="F35" s="41">
        <f t="shared" si="2"/>
        <v>14465</v>
      </c>
      <c r="G35" s="14"/>
    </row>
    <row r="36" spans="2:7" x14ac:dyDescent="0.25">
      <c r="B36" s="9" t="s">
        <v>108</v>
      </c>
      <c r="C36" s="61"/>
      <c r="D36" s="76">
        <v>0.123</v>
      </c>
      <c r="E36" s="76">
        <v>0.123</v>
      </c>
      <c r="F36" s="76">
        <f t="shared" si="2"/>
        <v>0</v>
      </c>
    </row>
    <row r="37" spans="2:7" x14ac:dyDescent="0.25">
      <c r="B37" s="12" t="s">
        <v>35</v>
      </c>
      <c r="C37" s="61"/>
      <c r="D37" s="62"/>
      <c r="E37" s="62"/>
      <c r="F37" s="62"/>
      <c r="G37" s="14"/>
    </row>
    <row r="38" spans="2:7" x14ac:dyDescent="0.25">
      <c r="B38" s="9" t="s">
        <v>109</v>
      </c>
      <c r="C38" s="61"/>
      <c r="D38" s="43">
        <v>1486</v>
      </c>
      <c r="E38" s="43">
        <v>1486</v>
      </c>
      <c r="F38" s="43">
        <f t="shared" si="2"/>
        <v>0</v>
      </c>
    </row>
    <row r="39" spans="2:7" x14ac:dyDescent="0.25">
      <c r="B39" s="9" t="s">
        <v>110</v>
      </c>
      <c r="C39" s="61"/>
      <c r="D39" s="43">
        <v>5437</v>
      </c>
      <c r="E39" s="43">
        <v>7515</v>
      </c>
      <c r="F39" s="43">
        <f t="shared" si="2"/>
        <v>2078</v>
      </c>
    </row>
    <row r="40" spans="2:7" x14ac:dyDescent="0.25">
      <c r="B40" s="9" t="s">
        <v>98</v>
      </c>
      <c r="C40" s="61"/>
      <c r="D40" s="43">
        <v>4452</v>
      </c>
      <c r="E40" s="43">
        <v>13564</v>
      </c>
      <c r="F40" s="43">
        <f t="shared" si="2"/>
        <v>9112</v>
      </c>
    </row>
    <row r="41" spans="2:7" x14ac:dyDescent="0.25">
      <c r="B41" s="9" t="s">
        <v>111</v>
      </c>
      <c r="C41" s="61"/>
      <c r="D41" s="77">
        <f t="shared" ref="D41:E41" si="3">D40/D39-1</f>
        <v>-0.18116608423763103</v>
      </c>
      <c r="E41" s="77">
        <f t="shared" si="3"/>
        <v>0.80492348636061206</v>
      </c>
      <c r="F41" s="77">
        <f t="shared" si="2"/>
        <v>0.98608957059824309</v>
      </c>
    </row>
    <row r="42" spans="2:7" x14ac:dyDescent="0.25">
      <c r="B42" s="12" t="s">
        <v>112</v>
      </c>
      <c r="C42" s="61"/>
      <c r="D42" s="63"/>
      <c r="E42" s="63"/>
      <c r="F42" s="63"/>
      <c r="G42" s="14"/>
    </row>
    <row r="43" spans="2:7" x14ac:dyDescent="0.25">
      <c r="B43" s="9" t="s">
        <v>113</v>
      </c>
      <c r="C43" s="61"/>
      <c r="D43" s="78">
        <v>6.7799999999999999E-2</v>
      </c>
      <c r="E43" s="78">
        <v>6.8798655175846324E-2</v>
      </c>
      <c r="F43" s="78">
        <f t="shared" si="2"/>
        <v>9.9865517584632468E-4</v>
      </c>
    </row>
    <row r="44" spans="2:7" x14ac:dyDescent="0.25">
      <c r="B44" s="9" t="s">
        <v>114</v>
      </c>
      <c r="C44" s="61"/>
      <c r="D44" s="78">
        <v>5.9077766434169711E-2</v>
      </c>
      <c r="E44" s="78">
        <v>5.4152822327083766E-2</v>
      </c>
      <c r="F44" s="78">
        <f t="shared" si="2"/>
        <v>-4.9249441070859448E-3</v>
      </c>
    </row>
    <row r="45" spans="2:7" x14ac:dyDescent="0.25">
      <c r="B45" s="9" t="s">
        <v>115</v>
      </c>
      <c r="C45" s="61"/>
      <c r="D45" s="79">
        <v>8.7222335658302882E-3</v>
      </c>
      <c r="E45" s="79">
        <v>1.4645832848762558E-2</v>
      </c>
      <c r="F45" s="78">
        <f t="shared" si="2"/>
        <v>5.9235992829322695E-3</v>
      </c>
    </row>
    <row r="46" spans="2:7" x14ac:dyDescent="0.25">
      <c r="B46" s="9" t="s">
        <v>116</v>
      </c>
      <c r="C46" s="61"/>
      <c r="D46" s="64">
        <v>16.652742768860961</v>
      </c>
      <c r="E46" s="64">
        <v>16.989412399431043</v>
      </c>
      <c r="F46" s="64">
        <f t="shared" si="2"/>
        <v>0.33666963057008203</v>
      </c>
    </row>
    <row r="47" spans="2:7" x14ac:dyDescent="0.25">
      <c r="B47" s="12" t="s">
        <v>117</v>
      </c>
      <c r="C47" s="61"/>
      <c r="D47" s="63"/>
      <c r="E47" s="63"/>
      <c r="F47" s="63"/>
      <c r="G47" s="14"/>
    </row>
    <row r="48" spans="2:7" x14ac:dyDescent="0.25">
      <c r="B48" s="9" t="s">
        <v>113</v>
      </c>
      <c r="C48" s="61"/>
      <c r="D48" s="78">
        <v>6.5000000000000002E-2</v>
      </c>
      <c r="E48" s="78">
        <v>6.5301127711818979E-2</v>
      </c>
      <c r="F48" s="78">
        <f t="shared" si="2"/>
        <v>3.0112771181897702E-4</v>
      </c>
    </row>
    <row r="49" spans="2:7" x14ac:dyDescent="0.25">
      <c r="B49" s="9" t="s">
        <v>114</v>
      </c>
      <c r="C49" s="61"/>
      <c r="D49" s="78">
        <v>5.6793686900364973E-2</v>
      </c>
      <c r="E49" s="78">
        <v>4.5570724427716133E-2</v>
      </c>
      <c r="F49" s="78">
        <f t="shared" si="2"/>
        <v>-1.122296247264884E-2</v>
      </c>
    </row>
    <row r="50" spans="2:7" x14ac:dyDescent="0.25">
      <c r="B50" s="9" t="s">
        <v>115</v>
      </c>
      <c r="C50" s="61"/>
      <c r="D50" s="79">
        <v>8.2063130996350292E-3</v>
      </c>
      <c r="E50" s="79">
        <v>1.9730403284102846E-2</v>
      </c>
      <c r="F50" s="78">
        <f t="shared" si="2"/>
        <v>1.1524090184467817E-2</v>
      </c>
    </row>
    <row r="51" spans="2:7" x14ac:dyDescent="0.25">
      <c r="B51" s="9" t="s">
        <v>116</v>
      </c>
      <c r="C51" s="61"/>
      <c r="D51" s="64">
        <v>13.023353550573368</v>
      </c>
      <c r="E51" s="64">
        <v>13.245207573745159</v>
      </c>
      <c r="F51" s="64">
        <f t="shared" si="2"/>
        <v>0.22185402317179026</v>
      </c>
    </row>
    <row r="52" spans="2:7" x14ac:dyDescent="0.25">
      <c r="B52" s="12" t="s">
        <v>118</v>
      </c>
      <c r="C52" s="61"/>
      <c r="D52" s="63"/>
      <c r="E52" s="63"/>
      <c r="F52" s="63"/>
      <c r="G52" s="14"/>
    </row>
    <row r="53" spans="2:7" x14ac:dyDescent="0.25">
      <c r="B53" s="9" t="s">
        <v>113</v>
      </c>
      <c r="C53" s="61"/>
      <c r="D53" s="78">
        <v>0.11539999999999999</v>
      </c>
      <c r="E53" s="78">
        <v>0.12180000000000001</v>
      </c>
      <c r="F53" s="78">
        <f t="shared" si="2"/>
        <v>6.4000000000000168E-3</v>
      </c>
    </row>
    <row r="54" spans="2:7" x14ac:dyDescent="0.25">
      <c r="B54" s="9" t="s">
        <v>114</v>
      </c>
      <c r="C54" s="61"/>
      <c r="D54" s="78">
        <v>0.11770935114800513</v>
      </c>
      <c r="E54" s="78">
        <v>0.12071861704304296</v>
      </c>
      <c r="F54" s="78">
        <f t="shared" si="2"/>
        <v>3.0092658950378326E-3</v>
      </c>
    </row>
    <row r="55" spans="2:7" x14ac:dyDescent="0.25">
      <c r="B55" s="9" t="s">
        <v>115</v>
      </c>
      <c r="C55" s="61"/>
      <c r="D55" s="79">
        <v>-2.3093511480051371E-3</v>
      </c>
      <c r="E55" s="79">
        <v>1.0813829569570471E-3</v>
      </c>
      <c r="F55" s="78">
        <f t="shared" si="2"/>
        <v>3.3907341049621842E-3</v>
      </c>
    </row>
    <row r="56" spans="2:7" x14ac:dyDescent="0.25">
      <c r="B56" s="9" t="s">
        <v>116</v>
      </c>
      <c r="C56" s="61"/>
      <c r="D56" s="64">
        <v>18.806052986252578</v>
      </c>
      <c r="E56" s="64">
        <v>19.027419700462694</v>
      </c>
      <c r="F56" s="64">
        <f t="shared" si="2"/>
        <v>0.22136671421011656</v>
      </c>
    </row>
    <row r="57" spans="2:7" x14ac:dyDescent="0.25">
      <c r="B57" s="12" t="s">
        <v>119</v>
      </c>
      <c r="C57" s="61"/>
      <c r="D57" s="63"/>
      <c r="E57" s="63"/>
      <c r="F57" s="63"/>
    </row>
    <row r="58" spans="2:7" x14ac:dyDescent="0.25">
      <c r="B58" s="9" t="s">
        <v>120</v>
      </c>
      <c r="C58" s="61"/>
      <c r="D58" s="43">
        <v>1495</v>
      </c>
      <c r="E58" s="43">
        <v>1158</v>
      </c>
      <c r="F58" s="43">
        <f t="shared" si="2"/>
        <v>-337</v>
      </c>
    </row>
    <row r="59" spans="2:7" x14ac:dyDescent="0.25">
      <c r="B59" s="9" t="s">
        <v>121</v>
      </c>
      <c r="C59" s="61"/>
      <c r="D59" s="43">
        <v>288</v>
      </c>
      <c r="E59" s="43">
        <v>253</v>
      </c>
      <c r="F59" s="43">
        <f t="shared" si="2"/>
        <v>-35</v>
      </c>
    </row>
    <row r="60" spans="2:7" x14ac:dyDescent="0.25">
      <c r="B60" s="12" t="s">
        <v>25</v>
      </c>
      <c r="C60" s="61"/>
      <c r="D60" s="63"/>
      <c r="E60" s="63"/>
      <c r="F60" s="63"/>
      <c r="G60" s="14"/>
    </row>
    <row r="61" spans="2:7" x14ac:dyDescent="0.25">
      <c r="B61" t="s">
        <v>122</v>
      </c>
      <c r="C61" s="61"/>
      <c r="D61" s="2">
        <v>317757</v>
      </c>
      <c r="E61" s="2">
        <v>325955</v>
      </c>
      <c r="F61" s="2">
        <f t="shared" si="2"/>
        <v>8198</v>
      </c>
    </row>
    <row r="62" spans="2:7" x14ac:dyDescent="0.25">
      <c r="B62" t="s">
        <v>123</v>
      </c>
      <c r="C62" s="61"/>
      <c r="D62" s="55">
        <v>11.923643999999999</v>
      </c>
      <c r="E62" s="55">
        <v>12.172000000000001</v>
      </c>
      <c r="F62" s="55">
        <f t="shared" si="2"/>
        <v>0.24835600000000113</v>
      </c>
    </row>
    <row r="63" spans="2:7" x14ac:dyDescent="0.25">
      <c r="C63" s="61"/>
    </row>
    <row r="64" spans="2:7" x14ac:dyDescent="0.25">
      <c r="C64" s="61"/>
      <c r="D64" s="2"/>
      <c r="E64" s="2"/>
      <c r="F64" s="2"/>
    </row>
    <row r="66" spans="3:6" x14ac:dyDescent="0.25">
      <c r="C66" s="2"/>
      <c r="D66" s="2"/>
      <c r="E66" s="2"/>
    </row>
    <row r="68" spans="3:6" x14ac:dyDescent="0.25">
      <c r="C68" s="2"/>
      <c r="D68" s="2"/>
      <c r="E68" s="2"/>
      <c r="F68" s="2"/>
    </row>
  </sheetData>
  <printOptions horizontalCentered="1"/>
  <pageMargins left="0.25" right="0.25" top="0.75" bottom="0.75" header="0.3" footer="0.3"/>
  <pageSetup paperSize="9" scale="79" orientation="portrait" r:id="rId1"/>
  <headerFooter>
    <oddFooter>&amp;R&amp;"verdana,Regular"Genele Açık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Konsolide</vt:lpstr>
      <vt:lpstr>Perakende &amp; Müşteri Çözümleri</vt:lpstr>
      <vt:lpstr>Dağıtım</vt:lpstr>
    </vt:vector>
  </TitlesOfParts>
  <Company>EnerjiSA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Gizem YIRTIMCI</dc:creator>
  <cp:keywords>CLASSIFICATION=I4886p293727nO8</cp:keywords>
  <cp:lastModifiedBy>Cigdem ARMAGAN ASIL</cp:lastModifiedBy>
  <cp:lastPrinted>2024-03-12T14:45:46Z</cp:lastPrinted>
  <dcterms:created xsi:type="dcterms:W3CDTF">2024-03-05T20:09:39Z</dcterms:created>
  <dcterms:modified xsi:type="dcterms:W3CDTF">2024-03-12T14:46:28Z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46dab924-0f95-436a-ad33-1849bb2b27ab</vt:lpwstr>
  </property>
  <property fmtid="{D5CDD505-2E9C-101B-9397-08002B2CF9AE}" pid="3" name="FirstClassifierName">
    <vt:lpwstr>Gizem YIRTIMCI</vt:lpwstr>
  </property>
  <property fmtid="{D5CDD505-2E9C-101B-9397-08002B2CF9AE}" pid="4" name="FirstClassifiedDate">
    <vt:lpwstr>7.03.2024, 19:56</vt:lpwstr>
  </property>
  <property fmtid="{D5CDD505-2E9C-101B-9397-08002B2CF9AE}" pid="5" name="LastClassifiedDate">
    <vt:lpwstr>7.03.2024, 19:56</vt:lpwstr>
  </property>
  <property fmtid="{D5CDD505-2E9C-101B-9397-08002B2CF9AE}" pid="6" name="LastClassifierName">
    <vt:lpwstr>Gizem YIRTIMCI</vt:lpwstr>
  </property>
  <property fmtid="{D5CDD505-2E9C-101B-9397-08002B2CF9AE}" pid="7" name="CLASSIFICATION">
    <vt:lpwstr>I4886p293727nO8</vt:lpwstr>
  </property>
</Properties>
</file>