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ENERJISA\CFO\Investor Relations\4. Presentations\8. Earnings Presentation\2024\04_9M 2024\08_Fact Sheet\"/>
    </mc:Choice>
  </mc:AlternateContent>
  <xr:revisionPtr revIDLastSave="0" documentId="13_ncr:1_{1F73D04C-72D3-4E99-BB81-3D7C3AA229F6}" xr6:coauthVersionLast="47" xr6:coauthVersionMax="47" xr10:uidLastSave="{00000000-0000-0000-0000-000000000000}"/>
  <bookViews>
    <workbookView xWindow="-120" yWindow="-120" windowWidth="19440" windowHeight="11790" xr2:uid="{D74D0316-E9FB-4E1E-B949-1F6B82E567C9}"/>
  </bookViews>
  <sheets>
    <sheet name="Konsolide" sheetId="1" r:id="rId1"/>
    <sheet name="Perakende &amp; Müşteri Çözümleri" sheetId="2" r:id="rId2"/>
    <sheet name="Dağıtım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new2" hidden="1">0</definedName>
    <definedName name="__123Graph_A" localSheetId="0" hidden="1">[1]TABLO!#REF!</definedName>
    <definedName name="__123Graph_A" localSheetId="1" hidden="1">[1]TABLO!#REF!</definedName>
    <definedName name="__123Graph_ARISK" localSheetId="0" hidden="1">#REF!</definedName>
    <definedName name="__123Graph_ARISK" localSheetId="1" hidden="1">#REF!</definedName>
    <definedName name="__123Graph_B" localSheetId="0" hidden="1">[2]FONKON2005!#REF!</definedName>
    <definedName name="__123Graph_B" localSheetId="1" hidden="1">[2]FONKON2005!#REF!</definedName>
    <definedName name="__123Graph_BRISK" localSheetId="0" hidden="1">#REF!</definedName>
    <definedName name="__123Graph_BRISK" localSheetId="1" hidden="1">#REF!</definedName>
    <definedName name="__123Graph_C" localSheetId="0" hidden="1">[2]FONKON2005!#REF!</definedName>
    <definedName name="__123Graph_C" localSheetId="1" hidden="1">[2]FONKON2005!#REF!</definedName>
    <definedName name="__123Graph_D" localSheetId="0" hidden="1">[2]FONKON2005!#REF!</definedName>
    <definedName name="__123Graph_D" localSheetId="1" hidden="1">[2]FONKON2005!#REF!</definedName>
    <definedName name="__123Graph_E" localSheetId="0" hidden="1">[2]FONKON2005!#REF!</definedName>
    <definedName name="__123Graph_E" localSheetId="1" hidden="1">[2]FONKON2005!#REF!</definedName>
    <definedName name="__123Graph_F" localSheetId="0" hidden="1">[2]FONKON2005!#REF!</definedName>
    <definedName name="__123Graph_F" localSheetId="1" hidden="1">[2]FONKON2005!#REF!</definedName>
    <definedName name="__123Graph_X" localSheetId="0" hidden="1">[2]FONKON2005!#REF!</definedName>
    <definedName name="__123Graph_X" localSheetId="1" hidden="1">[2]FONKON2005!#REF!</definedName>
    <definedName name="__new2" hidden="1">0</definedName>
    <definedName name="_1_________________________0_S" localSheetId="0" hidden="1">[3]SEMANAIS!#REF!</definedName>
    <definedName name="_1_________________________0_S" localSheetId="1" hidden="1">[3]SEMANAIS!#REF!</definedName>
    <definedName name="_10____0_S" localSheetId="0" hidden="1">[3]SEMANAIS!#REF!</definedName>
    <definedName name="_10____0_S" localSheetId="1" hidden="1">[3]SEMANAIS!#REF!</definedName>
    <definedName name="_11___0_S" localSheetId="0" hidden="1">[3]SEMANAIS!#REF!</definedName>
    <definedName name="_11___0_S" localSheetId="1" hidden="1">[3]SEMANAIS!#REF!</definedName>
    <definedName name="_12_0_S" localSheetId="0" hidden="1">[3]SEMANAIS!#REF!</definedName>
    <definedName name="_12_0_S" localSheetId="1" hidden="1">[3]SEMANAIS!#REF!</definedName>
    <definedName name="_2________________________0_S" localSheetId="0" hidden="1">[3]SEMANAIS!#REF!</definedName>
    <definedName name="_2________________________0_S" localSheetId="1" hidden="1">[3]SEMANAIS!#REF!</definedName>
    <definedName name="_2S" localSheetId="0" hidden="1">[3]SEMANAIS!#REF!</definedName>
    <definedName name="_2S" localSheetId="1" hidden="1">[3]SEMANAIS!#REF!</definedName>
    <definedName name="_3_______________________0_S" localSheetId="0" hidden="1">[3]SEMANAIS!#REF!</definedName>
    <definedName name="_3_______________________0_S" localSheetId="1" hidden="1">[3]SEMANAIS!#REF!</definedName>
    <definedName name="_4______________________0_S" localSheetId="0" hidden="1">[3]SEMANAIS!#REF!</definedName>
    <definedName name="_4______________________0_S" localSheetId="1" hidden="1">[3]SEMANAIS!#REF!</definedName>
    <definedName name="_5_____________________0_S" localSheetId="0" hidden="1">[3]SEMANAIS!#REF!</definedName>
    <definedName name="_5_____________________0_S" localSheetId="1" hidden="1">[3]SEMANAIS!#REF!</definedName>
    <definedName name="_6____________________0_S" localSheetId="0" hidden="1">[3]SEMANAIS!#REF!</definedName>
    <definedName name="_6____________________0_S" localSheetId="1" hidden="1">[3]SEMANAIS!#REF!</definedName>
    <definedName name="_7___________________0_S" localSheetId="0" hidden="1">[3]SEMANAIS!#REF!</definedName>
    <definedName name="_7___________________0_S" localSheetId="1" hidden="1">[3]SEMANAIS!#REF!</definedName>
    <definedName name="_8__________________0_S" localSheetId="0" hidden="1">[3]SEMANAIS!#REF!</definedName>
    <definedName name="_8__________________0_S" localSheetId="1" hidden="1">[3]SEMANAIS!#REF!</definedName>
    <definedName name="_9_____0_S" localSheetId="0" hidden="1">[3]SEMANAIS!#REF!</definedName>
    <definedName name="_9_____0_S" localSheetId="1" hidden="1">[3]SEMANAIS!#REF!</definedName>
    <definedName name="_AtRisk_FitDataRange_FIT_40D80_80F43" localSheetId="0" hidden="1">[4]RD_Hydro_RunOfRiver!#REF!</definedName>
    <definedName name="_AtRisk_FitDataRange_FIT_40D80_80F43" localSheetId="1" hidden="1">[4]RD_Hydro_RunOfRiver!#REF!</definedName>
    <definedName name="_AtRisk_FitDataRange_FIT_7BE51_C172" localSheetId="0" hidden="1">#REF!</definedName>
    <definedName name="_AtRisk_FitDataRange_FIT_7BE51_C172" localSheetId="1" hidden="1">#REF!</definedName>
    <definedName name="_AtRisk_FitDataRange_FIT_A9C82_40FC4" localSheetId="0" hidden="1">#REF!</definedName>
    <definedName name="_AtRisk_FitDataRange_FIT_A9C82_40FC4" localSheetId="1" hidden="1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0.95</definedName>
    <definedName name="_Dist_Bin" localSheetId="0" hidden="1">#REF!</definedName>
    <definedName name="_Dist_Bin" localSheetId="1" hidden="1">#REF!</definedName>
    <definedName name="_Dist_Values" localSheetId="0" hidden="1">#REF!</definedName>
    <definedName name="_Dist_Values" localSheetId="1" hidden="1">#REF!</definedName>
    <definedName name="_Fill" localSheetId="0" hidden="1">#REF!</definedName>
    <definedName name="_Fill" localSheetId="1" hidden="1">#REF!</definedName>
    <definedName name="_xlnm._FilterDatabase" hidden="1">[5]INVESTISSEMENTS!$A$2:$L$113</definedName>
    <definedName name="_Key1" localSheetId="0" hidden="1">#REF!</definedName>
    <definedName name="_Key1" localSheetId="1" hidden="1">#REF!</definedName>
    <definedName name="_Key2" localSheetId="0" hidden="1">#REF!</definedName>
    <definedName name="_Key2" localSheetId="1" hidden="1">#REF!</definedName>
    <definedName name="_new2" hidden="1">0</definedName>
    <definedName name="_Order1" hidden="1">0</definedName>
    <definedName name="_Order2" hidden="1">0</definedName>
    <definedName name="_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qq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_Sort" localSheetId="0" hidden="1">#REF!</definedName>
    <definedName name="_Sort" localSheetId="1" hidden="1">#REF!</definedName>
    <definedName name="AccessDatabase" hidden="1">"S:\A_Utilisateurs DAG\Morado Juan\Base_DIG_Datas.mdb"</definedName>
    <definedName name="afgqwafg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fgqwafg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AS2DocOpenMode" hidden="1">"AS2DocumentEdit"</definedName>
    <definedName name="AS2ReportLS" hidden="1">1</definedName>
    <definedName name="AS2SyncStepLS" hidden="1">0</definedName>
    <definedName name="AS2VersionLS" hidden="1">300</definedName>
    <definedName name="asad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ad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asda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sda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aw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aw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b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BG_Del" hidden="1">15</definedName>
    <definedName name="BG_Ins" hidden="1">4</definedName>
    <definedName name="BG_Mod" hidden="1">6</definedName>
    <definedName name="budget" hidden="1">[6]INVESTISSEMENTS!$A$2:$L$113</definedName>
    <definedName name="CBWorkbookPriority" hidden="1">-955477133</definedName>
    <definedName name="CEO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E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ode" localSheetId="0" hidden="1">#REF!</definedName>
    <definedName name="Code" localSheetId="1" hidden="1">#REF!</definedName>
    <definedName name="CrRsk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CrRsk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data2" localSheetId="0" hidden="1">#REF!</definedName>
    <definedName name="data2" localSheetId="1" hidden="1">#REF!</definedName>
    <definedName name="data3" localSheetId="0" hidden="1">#REF!</definedName>
    <definedName name="data3" localSheetId="1" hidden="1">#REF!</definedName>
    <definedName name="de" localSheetId="0" hidden="1">{#N/A,#N/A,TRUE,"Sales Comparison";#N/A,#N/A,TRUE,"Cum. Summary FFR";#N/A,#N/A,TRUE,"Monthly Summary FFR";#N/A,#N/A,TRUE,"Cum. Summary TL";#N/A,#N/A,TRUE,"Monthly Summary TL"}</definedName>
    <definedName name="de" hidden="1">{#N/A,#N/A,TRUE,"Sales Comparison";#N/A,#N/A,TRUE,"Cum. Summary FFR";#N/A,#N/A,TRUE,"Monthly Summary FFR";#N/A,#N/A,TRUE,"Cum. Summary TL";#N/A,#N/A,TRUE,"Monthly Summary TL"}</definedName>
    <definedName name="de_1" localSheetId="0" hidden="1">{#N/A,#N/A,TRUE,"Sales Comparison";#N/A,#N/A,TRUE,"Cum. Summary FFR";#N/A,#N/A,TRUE,"Monthly Summary FFR";#N/A,#N/A,TRUE,"Cum. Summary TL";#N/A,#N/A,TRUE,"Monthly Summary TL"}</definedName>
    <definedName name="de_1" hidden="1">{#N/A,#N/A,TRUE,"Sales Comparison";#N/A,#N/A,TRUE,"Cum. Summary FFR";#N/A,#N/A,TRUE,"Monthly Summary FFR";#N/A,#N/A,TRUE,"Cum. Summary TL";#N/A,#N/A,TRUE,"Monthly Summary TL"}</definedName>
    <definedName name="de_2" localSheetId="0" hidden="1">{#N/A,#N/A,TRUE,"Sales Comparison";#N/A,#N/A,TRUE,"Cum. Summary FFR";#N/A,#N/A,TRUE,"Monthly Summary FFR";#N/A,#N/A,TRUE,"Cum. Summary TL";#N/A,#N/A,TRUE,"Monthly Summary TL"}</definedName>
    <definedName name="de_2" hidden="1">{#N/A,#N/A,TRUE,"Sales Comparison";#N/A,#N/A,TRUE,"Cum. Summary FFR";#N/A,#N/A,TRUE,"Monthly Summary FFR";#N/A,#N/A,TRUE,"Cum. Summary TL";#N/A,#N/A,TRUE,"Monthly Summary TL"}</definedName>
    <definedName name="de_3" localSheetId="0" hidden="1">{#N/A,#N/A,TRUE,"Sales Comparison";#N/A,#N/A,TRUE,"Cum. Summary FFR";#N/A,#N/A,TRUE,"Monthly Summary FFR";#N/A,#N/A,TRUE,"Cum. Summary TL";#N/A,#N/A,TRUE,"Monthly Summary TL"}</definedName>
    <definedName name="de_3" hidden="1">{#N/A,#N/A,TRUE,"Sales Comparison";#N/A,#N/A,TRUE,"Cum. Summary FFR";#N/A,#N/A,TRUE,"Monthly Summary FFR";#N/A,#N/A,TRUE,"Cum. Summary TL";#N/A,#N/A,TRUE,"Monthly Summary TL"}</definedName>
    <definedName name="de_4" localSheetId="0" hidden="1">{#N/A,#N/A,TRUE,"Sales Comparison";#N/A,#N/A,TRUE,"Cum. Summary FFR";#N/A,#N/A,TRUE,"Monthly Summary FFR";#N/A,#N/A,TRUE,"Cum. Summary TL";#N/A,#N/A,TRUE,"Monthly Summary TL"}</definedName>
    <definedName name="de_4" hidden="1">{#N/A,#N/A,TRUE,"Sales Comparison";#N/A,#N/A,TRUE,"Cum. Summary FFR";#N/A,#N/A,TRUE,"Monthly Summary FFR";#N/A,#N/A,TRUE,"Cum. Summary TL";#N/A,#N/A,TRUE,"Monthly Summary TL"}</definedName>
    <definedName name="de_5" localSheetId="0" hidden="1">{#N/A,#N/A,TRUE,"Sales Comparison";#N/A,#N/A,TRUE,"Cum. Summary FFR";#N/A,#N/A,TRUE,"Monthly Summary FFR";#N/A,#N/A,TRUE,"Cum. Summary TL";#N/A,#N/A,TRUE,"Monthly Summary TL"}</definedName>
    <definedName name="de_5" hidden="1">{#N/A,#N/A,TRUE,"Sales Comparison";#N/A,#N/A,TRUE,"Cum. Summary FFR";#N/A,#N/A,TRUE,"Monthly Summary FFR";#N/A,#N/A,TRUE,"Cum. Summary TL";#N/A,#N/A,TRUE,"Monthly Summary TL"}</definedName>
    <definedName name="Discount" localSheetId="0" hidden="1">#REF!</definedName>
    <definedName name="Discount" localSheetId="1" hidden="1">#REF!</definedName>
    <definedName name="display_area_2" localSheetId="0" hidden="1">#REF!</definedName>
    <definedName name="display_area_2" localSheetId="1" hidden="1">#REF!</definedName>
    <definedName name="disposal2005" localSheetId="0" hidden="1">Main.SAPF4Help()</definedName>
    <definedName name="disposal2005" localSheetId="1" hidden="1">Main.SAPF4Help()</definedName>
    <definedName name="DME_Dirty" hidden="1">"Hamis"</definedName>
    <definedName name="DME_LocalFile" hidden="1">"Igaz"</definedName>
    <definedName name="ERAY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ERAY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RAY1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et4rtretg" localSheetId="0" hidden="1">#REF!</definedName>
    <definedName name="et4rtretg" localSheetId="1" hidden="1">#REF!</definedName>
    <definedName name="etrt" localSheetId="0" hidden="1">#REF!</definedName>
    <definedName name="etrt" localSheetId="1" hidden="1">#REF!</definedName>
    <definedName name="etter" localSheetId="0" hidden="1">#REF!</definedName>
    <definedName name="etter" localSheetId="1" hidden="1">#REF!</definedName>
    <definedName name="FCode" localSheetId="0" hidden="1">#REF!</definedName>
    <definedName name="FCode" localSheetId="1" hidden="1">#REF!</definedName>
    <definedName name="febr2003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ebr2003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Fill" hidden="1">'[7]138-05'!$A$8:$A$175</definedName>
    <definedName name="HiddenRows" localSheetId="0" hidden="1">#REF!</definedName>
    <definedName name="HiddenRows" localSheetId="1" hidden="1">#REF!</definedName>
    <definedName name="HTML_CodePage" hidden="1">1254</definedName>
    <definedName name="HTML_Control" localSheetId="0" hidden="1">{"'DOVIZ2003'!$A$427:$L$449"}</definedName>
    <definedName name="HTML_Control" hidden="1">{"'DOVIZ2003'!$A$427:$L$449"}</definedName>
    <definedName name="HTML_Description" hidden="1">""</definedName>
    <definedName name="HTML_Email" hidden="1">"bineci@sa.com.tr"</definedName>
    <definedName name="HTML_Header" hidden="1">""</definedName>
    <definedName name="HTML_LastUpdate" hidden="1">"05.05.2003"</definedName>
    <definedName name="HTML_LineAfter" hidden="1">FALSE</definedName>
    <definedName name="HTML_LineBefore" hidden="1">FALSE</definedName>
    <definedName name="HTML_Name" hidden="1">"Planlama- Dr.Barbaros İNECİ"</definedName>
    <definedName name="HTML_OBDlg2" hidden="1">TRUE</definedName>
    <definedName name="HTML_OBDlg4" hidden="1">TRUE</definedName>
    <definedName name="HTML_OS" hidden="1">0</definedName>
    <definedName name="HTML_PathFile" hidden="1">"C:\BARBAROS INECI\SANET\doviz03.htm"</definedName>
    <definedName name="HTML_Title" hidden="1">""</definedName>
    <definedName name="INDEXX" localSheetId="0" hidden="1">Main.SAPF4Help()</definedName>
    <definedName name="INDEXX" localSheetId="1" hidden="1">Main.SAPF4Help()</definedName>
    <definedName name="IQ_ADDIN" hidden="1">"AUTO"</definedName>
    <definedName name="KH" localSheetId="0" hidden="1">Main.SAPF4Help()</definedName>
    <definedName name="KH" localSheetId="1" hidden="1">Main.SAPF4Help()</definedName>
    <definedName name="lşiiş" localSheetId="0" hidden="1">#REF!</definedName>
    <definedName name="lşiiş" localSheetId="1" hidden="1">#REF!</definedName>
    <definedName name="lşilş" localSheetId="0" hidden="1">#REF!</definedName>
    <definedName name="lşilş" localSheetId="1" hidden="1">#REF!</definedName>
    <definedName name="new" hidden="1">0</definedName>
    <definedName name="NIM_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NIM_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OrderTable" localSheetId="0" hidden="1">#REF!</definedName>
    <definedName name="OrderTable" localSheetId="1" hidden="1">#REF!</definedName>
    <definedName name="Pal_Workbook_GUID" hidden="1">"JGWTPT9SRYYJT7W4MAJGWPXX"</definedName>
    <definedName name="pippo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ippo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ProdForm" localSheetId="0" hidden="1">#REF!</definedName>
    <definedName name="ProdForm" localSheetId="1" hidden="1">#REF!</definedName>
    <definedName name="Product" localSheetId="0" hidden="1">#REF!</definedName>
    <definedName name="Product" localSheetId="1" hidden="1">#REF!</definedName>
    <definedName name="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qqqq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qv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qw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CArea" localSheetId="0" hidden="1">#REF!</definedName>
    <definedName name="RCArea" localSheetId="1" hidden="1">#REF!</definedName>
    <definedName name="ret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et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TRUE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2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" localSheetId="0" hidden="1">#REF!</definedName>
    <definedName name="rr" localSheetId="1" hidden="1">#REF!</definedName>
    <definedName name="rtyrytr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tyrytr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rwer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rwer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sajdD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jdD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SANEM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NEM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APBEXrevision" hidden="1">1</definedName>
    <definedName name="SAPBEXsysID" hidden="1">"MDP"</definedName>
    <definedName name="SAPBEXwbID" hidden="1">"3MVHZ9YHGX35VCP8469G9SAP7"</definedName>
    <definedName name="SAPFuncF4Help" localSheetId="0" hidden="1">Main.SAPF4Help()</definedName>
    <definedName name="SAPFuncF4Help" localSheetId="1" hidden="1">Main.SAPF4Help()</definedName>
    <definedName name="shjahdAJ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hjahdAJ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IG_CONTROLE" localSheetId="0" hidden="1">#REF!</definedName>
    <definedName name="SIG_CONTROLE" localSheetId="1" hidden="1">#REF!</definedName>
    <definedName name="SIG_YCPATB3_H0069" localSheetId="0" hidden="1">#REF!</definedName>
    <definedName name="SIG_YCPATB3_H0069" localSheetId="1" hidden="1">#REF!</definedName>
    <definedName name="SIG_YCPATB3_H0070" localSheetId="0" hidden="1">#REF!</definedName>
    <definedName name="SIG_YCPATB3_H0070" localSheetId="1" hidden="1">#REF!</definedName>
    <definedName name="SIG_YCPATB3_H0071" localSheetId="0" hidden="1">#REF!</definedName>
    <definedName name="SIG_YCPATB3_H0071" localSheetId="1" hidden="1">#REF!</definedName>
    <definedName name="SIG_YCPATB3_H0072" localSheetId="0" hidden="1">#REF!</definedName>
    <definedName name="SIG_YCPATB3_H0072" localSheetId="1" hidden="1">#REF!</definedName>
    <definedName name="SIG_YCPATB3_H0073" localSheetId="0" hidden="1">#REF!</definedName>
    <definedName name="SIG_YCPATB3_H0073" localSheetId="1" hidden="1">#REF!</definedName>
    <definedName name="SIG_YCPATB3_H0074" localSheetId="0" hidden="1">#REF!</definedName>
    <definedName name="SIG_YCPATB3_H0074" localSheetId="1" hidden="1">#REF!</definedName>
    <definedName name="SIG_YCPATB3_H0075" localSheetId="0" hidden="1">#REF!</definedName>
    <definedName name="SIG_YCPATB3_H0075" localSheetId="1" hidden="1">#REF!</definedName>
    <definedName name="SIG_YCPATB3_H0076" localSheetId="0" hidden="1">#REF!</definedName>
    <definedName name="SIG_YCPATB3_H0076" localSheetId="1" hidden="1">#REF!</definedName>
    <definedName name="SIG_YCPATB3_H0077" localSheetId="0" hidden="1">#REF!</definedName>
    <definedName name="SIG_YCPATB3_H0077" localSheetId="1" hidden="1">#REF!</definedName>
    <definedName name="SIG_YCPATB3_H0078" localSheetId="0" hidden="1">#REF!</definedName>
    <definedName name="SIG_YCPATB3_H0078" localSheetId="1" hidden="1">#REF!</definedName>
    <definedName name="SIG_YCPATB3_H0079" localSheetId="0" hidden="1">#REF!</definedName>
    <definedName name="SIG_YCPATB3_H0079" localSheetId="1" hidden="1">#REF!</definedName>
    <definedName name="SIG_YCPATB3_H0080" localSheetId="0" hidden="1">#REF!</definedName>
    <definedName name="SIG_YCPATB3_H0080" localSheetId="1" hidden="1">#REF!</definedName>
    <definedName name="SIG_YCPATB3_H0081" localSheetId="0" hidden="1">#REF!</definedName>
    <definedName name="SIG_YCPATB3_H0081" localSheetId="1" hidden="1">#REF!</definedName>
    <definedName name="SIG_YCPATB3_H0082" localSheetId="0" hidden="1">#REF!</definedName>
    <definedName name="SIG_YCPATB3_H0082" localSheetId="1" hidden="1">#REF!</definedName>
    <definedName name="SIG_YCPATB3_H0083" localSheetId="0" hidden="1">#REF!</definedName>
    <definedName name="SIG_YCPATB3_H0083" localSheetId="1" hidden="1">#REF!</definedName>
    <definedName name="SIG_YCPATB3_H0084" localSheetId="0" hidden="1">#REF!</definedName>
    <definedName name="SIG_YCPATB3_H0084" localSheetId="1" hidden="1">#REF!</definedName>
    <definedName name="SpecialPrice" localSheetId="0" hidden="1">#REF!</definedName>
    <definedName name="SpecialPrice" localSheetId="1" hidden="1">#REF!</definedName>
    <definedName name="SS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S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bl_ProdInfo" localSheetId="0" hidden="1">#REF!</definedName>
    <definedName name="tbl_ProdInfo" localSheetId="1" hidden="1">#REF!</definedName>
    <definedName name="terter" localSheetId="0" hidden="1">{#N/A,#N/A,TRUE,"Sales Comparison";#N/A,#N/A,TRUE,"Cum. Summary FFR";#N/A,#N/A,TRUE,"Monthly Summary FFR";#N/A,#N/A,TRUE,"Cum. Summary TL";#N/A,#N/A,TRUE,"Monthly Summary TL"}</definedName>
    <definedName name="terter" hidden="1">{#N/A,#N/A,TRUE,"Sales Comparison";#N/A,#N/A,TRUE,"Cum. Summary FFR";#N/A,#N/A,TRUE,"Monthly Summary FFR";#N/A,#N/A,TRUE,"Cum. Summary TL";#N/A,#N/A,TRUE,"Monthly Summary TL"}</definedName>
    <definedName name="TextRefCopyRangeCount" hidden="1">9</definedName>
    <definedName name="ujyt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ujyt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Volumes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Volumes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ew" localSheetId="0" hidden="1">{"'22.17'!$A$1:$J$51"}</definedName>
    <definedName name="wew" hidden="1">{"'22.17'!$A$1:$J$51"}</definedName>
    <definedName name="wrn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localSheetId="0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Aging._.and._.Trend._.Analysis._2" localSheetId="0" hidden="1">{#N/A,#N/A,FALSE,"Aging Summary";#N/A,#N/A,FALSE,"Ratio Analysis";#N/A,#N/A,FALSE,"Test 120 Day Accts";#N/A,#N/A,FALSE,"Tickmarks"}</definedName>
    <definedName name="wrn.Aging._.and._.Trend._.Analysis._2" hidden="1">{#N/A,#N/A,FALSE,"Aging Summary";#N/A,#N/A,FALSE,"Ratio Analysis";#N/A,#N/A,FALSE,"Test 120 Day Accts";#N/A,#N/A,FALSE,"Tickmarks"}</definedName>
    <definedName name="wrn.Aging._.and._.Trend._.Analysis._3" localSheetId="0" hidden="1">{#N/A,#N/A,FALSE,"Aging Summary";#N/A,#N/A,FALSE,"Ratio Analysis";#N/A,#N/A,FALSE,"Test 120 Day Accts";#N/A,#N/A,FALSE,"Tickmarks"}</definedName>
    <definedName name="wrn.Aging._.and._.Trend._.Analysis._3" hidden="1">{#N/A,#N/A,FALSE,"Aging Summary";#N/A,#N/A,FALSE,"Ratio Analysis";#N/A,#N/A,FALSE,"Test 120 Day Accts";#N/A,#N/A,FALSE,"Tickmarks"}</definedName>
    <definedName name="wrn.Aging._.and._.Trend._.Analysis._4" localSheetId="0" hidden="1">{#N/A,#N/A,FALSE,"Aging Summary";#N/A,#N/A,FALSE,"Ratio Analysis";#N/A,#N/A,FALSE,"Test 120 Day Accts";#N/A,#N/A,FALSE,"Tickmarks"}</definedName>
    <definedName name="wrn.Aging._.and._.Trend._.Analysis._4" hidden="1">{#N/A,#N/A,FALSE,"Aging Summary";#N/A,#N/A,FALSE,"Ratio Analysis";#N/A,#N/A,FALSE,"Test 120 Day Accts";#N/A,#N/A,FALSE,"Tickmarks"}</definedName>
    <definedName name="wrn.Aging._.and._.Trend._.Analysis._5" localSheetId="0" hidden="1">{#N/A,#N/A,FALSE,"Aging Summary";#N/A,#N/A,FALSE,"Ratio Analysis";#N/A,#N/A,FALSE,"Test 120 Day Accts";#N/A,#N/A,FALSE,"Tickmarks"}</definedName>
    <definedName name="wrn.Aging._.and._.Trend._.Analysis._5" hidden="1">{#N/A,#N/A,FALSE,"Aging Summary";#N/A,#N/A,FALSE,"Ratio Analysis";#N/A,#N/A,FALSE,"Test 120 Day Accts";#N/A,#N/A,FALSE,"Tickmarks"}</definedName>
    <definedName name="wrn.all._.schedules.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1_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2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3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4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_5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ylık.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1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2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3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4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localSheetId="0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Aylık._5" hidden="1">{#N/A,#N/A,FALSE,"Kümülatif Gelir Tablosu";#N/A,#N/A,FALSE,"Aylık Gelir Tablosu";#N/A,#N/A,FALSE,"Karş.Kümülatif Gelir Tab";#N/A,#N/A,FALSE,"Karş. Aylık Gelir Tab";#N/A,#N/A,FALSE,"Bilanço";#N/A,#N/A,FALSE,"Karşılaştırmalı Bilanço";#N/A,#N/A,FALSE,"Raşyo 1";#N/A,#N/A,FALSE,"Karşılaştırmalı Raşyolar"}</definedName>
    <definedName name="wrn.capital._.schedules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1_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2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3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4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localSheetId="0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_5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ri._.Ay." localSheetId="0" hidden="1">{#N/A,#N/A,FALSE,"Bilanço";#N/A,#N/A,FALSE,"Kümülatif Gelir Tablosu";#N/A,#N/A,FALSE,"Aylık Gelir Tablosu";#N/A,#N/A,FALSE,"Raşyo 1"}</definedName>
    <definedName name="wrn.Cari._.Ay." hidden="1">{#N/A,#N/A,FALSE,"Bilanço";#N/A,#N/A,FALSE,"Kümülatif Gelir Tablosu";#N/A,#N/A,FALSE,"Aylık Gelir Tablosu";#N/A,#N/A,FALSE,"Raşyo 1"}</definedName>
    <definedName name="wrn.Cari._.Ay._1" localSheetId="0" hidden="1">{#N/A,#N/A,FALSE,"Bilanço";#N/A,#N/A,FALSE,"Kümülatif Gelir Tablosu";#N/A,#N/A,FALSE,"Aylık Gelir Tablosu";#N/A,#N/A,FALSE,"Raşyo 1"}</definedName>
    <definedName name="wrn.Cari._.Ay._1" hidden="1">{#N/A,#N/A,FALSE,"Bilanço";#N/A,#N/A,FALSE,"Kümülatif Gelir Tablosu";#N/A,#N/A,FALSE,"Aylık Gelir Tablosu";#N/A,#N/A,FALSE,"Raşyo 1"}</definedName>
    <definedName name="wrn.Cari._.Ay._2" localSheetId="0" hidden="1">{#N/A,#N/A,FALSE,"Bilanço";#N/A,#N/A,FALSE,"Kümülatif Gelir Tablosu";#N/A,#N/A,FALSE,"Aylık Gelir Tablosu";#N/A,#N/A,FALSE,"Raşyo 1"}</definedName>
    <definedName name="wrn.Cari._.Ay._2" hidden="1">{#N/A,#N/A,FALSE,"Bilanço";#N/A,#N/A,FALSE,"Kümülatif Gelir Tablosu";#N/A,#N/A,FALSE,"Aylık Gelir Tablosu";#N/A,#N/A,FALSE,"Raşyo 1"}</definedName>
    <definedName name="wrn.Cari._.Ay._3" localSheetId="0" hidden="1">{#N/A,#N/A,FALSE,"Bilanço";#N/A,#N/A,FALSE,"Kümülatif Gelir Tablosu";#N/A,#N/A,FALSE,"Aylık Gelir Tablosu";#N/A,#N/A,FALSE,"Raşyo 1"}</definedName>
    <definedName name="wrn.Cari._.Ay._3" hidden="1">{#N/A,#N/A,FALSE,"Bilanço";#N/A,#N/A,FALSE,"Kümülatif Gelir Tablosu";#N/A,#N/A,FALSE,"Aylık Gelir Tablosu";#N/A,#N/A,FALSE,"Raşyo 1"}</definedName>
    <definedName name="wrn.Cari._.Ay._4" localSheetId="0" hidden="1">{#N/A,#N/A,FALSE,"Bilanço";#N/A,#N/A,FALSE,"Kümülatif Gelir Tablosu";#N/A,#N/A,FALSE,"Aylık Gelir Tablosu";#N/A,#N/A,FALSE,"Raşyo 1"}</definedName>
    <definedName name="wrn.Cari._.Ay._4" hidden="1">{#N/A,#N/A,FALSE,"Bilanço";#N/A,#N/A,FALSE,"Kümülatif Gelir Tablosu";#N/A,#N/A,FALSE,"Aylık Gelir Tablosu";#N/A,#N/A,FALSE,"Raşyo 1"}</definedName>
    <definedName name="wrn.Cari._.Ay._5" localSheetId="0" hidden="1">{#N/A,#N/A,FALSE,"Bilanço";#N/A,#N/A,FALSE,"Kümülatif Gelir Tablosu";#N/A,#N/A,FALSE,"Aylık Gelir Tablosu";#N/A,#N/A,FALSE,"Raşyo 1"}</definedName>
    <definedName name="wrn.Cari._.Ay._5" hidden="1">{#N/A,#N/A,FALSE,"Bilanço";#N/A,#N/A,FALSE,"Kümülatif Gelir Tablosu";#N/A,#N/A,FALSE,"Aylık Gelir Tablosu";#N/A,#N/A,FALSE,"Raşyo 1"}</definedName>
    <definedName name="wrn.Monthly._.Report." localSheetId="0" hidden="1">{#N/A,#N/A,TRUE,"Sales Comparison";#N/A,#N/A,TRUE,"Cum. Summary FFR";#N/A,#N/A,TRUE,"Monthly Summary FFR";#N/A,#N/A,TRUE,"Cum. Summary TL";#N/A,#N/A,TRUE,"Monthly Summary TL"}</definedName>
    <definedName name="wrn.Monthly._.Report." hidden="1">{#N/A,#N/A,TRUE,"Sales Comparison";#N/A,#N/A,TRUE,"Cum. Summary FFR";#N/A,#N/A,TRUE,"Monthly Summary FFR";#N/A,#N/A,TRUE,"Cum. Summary TL";#N/A,#N/A,TRUE,"Monthly Summary TL"}</definedName>
    <definedName name="wrn.Monthly._.Report._1" localSheetId="0" hidden="1">{#N/A,#N/A,TRUE,"Sales Comparison";#N/A,#N/A,TRUE,"Cum. Summary FFR";#N/A,#N/A,TRUE,"Monthly Summary FFR";#N/A,#N/A,TRUE,"Cum. Summary TL";#N/A,#N/A,TRUE,"Monthly Summary TL"}</definedName>
    <definedName name="wrn.Monthly._.Report._1" hidden="1">{#N/A,#N/A,TRUE,"Sales Comparison";#N/A,#N/A,TRUE,"Cum. Summary FFR";#N/A,#N/A,TRUE,"Monthly Summary FFR";#N/A,#N/A,TRUE,"Cum. Summary TL";#N/A,#N/A,TRUE,"Monthly Summary TL"}</definedName>
    <definedName name="wrn.Monthly._.Report._2" localSheetId="0" hidden="1">{#N/A,#N/A,TRUE,"Sales Comparison";#N/A,#N/A,TRUE,"Cum. Summary FFR";#N/A,#N/A,TRUE,"Monthly Summary FFR";#N/A,#N/A,TRUE,"Cum. Summary TL";#N/A,#N/A,TRUE,"Monthly Summary TL"}</definedName>
    <definedName name="wrn.Monthly._.Report._2" hidden="1">{#N/A,#N/A,TRUE,"Sales Comparison";#N/A,#N/A,TRUE,"Cum. Summary FFR";#N/A,#N/A,TRUE,"Monthly Summary FFR";#N/A,#N/A,TRUE,"Cum. Summary TL";#N/A,#N/A,TRUE,"Monthly Summary TL"}</definedName>
    <definedName name="wrn.Monthly._.Report._3" localSheetId="0" hidden="1">{#N/A,#N/A,TRUE,"Sales Comparison";#N/A,#N/A,TRUE,"Cum. Summary FFR";#N/A,#N/A,TRUE,"Monthly Summary FFR";#N/A,#N/A,TRUE,"Cum. Summary TL";#N/A,#N/A,TRUE,"Monthly Summary TL"}</definedName>
    <definedName name="wrn.Monthly._.Report._3" hidden="1">{#N/A,#N/A,TRUE,"Sales Comparison";#N/A,#N/A,TRUE,"Cum. Summary FFR";#N/A,#N/A,TRUE,"Monthly Summary FFR";#N/A,#N/A,TRUE,"Cum. Summary TL";#N/A,#N/A,TRUE,"Monthly Summary TL"}</definedName>
    <definedName name="wrn.Monthly._.Report._4" localSheetId="0" hidden="1">{#N/A,#N/A,TRUE,"Sales Comparison";#N/A,#N/A,TRUE,"Cum. Summary FFR";#N/A,#N/A,TRUE,"Monthly Summary FFR";#N/A,#N/A,TRUE,"Cum. Summary TL";#N/A,#N/A,TRUE,"Monthly Summary TL"}</definedName>
    <definedName name="wrn.Monthly._.Report._4" hidden="1">{#N/A,#N/A,TRUE,"Sales Comparison";#N/A,#N/A,TRUE,"Cum. Summary FFR";#N/A,#N/A,TRUE,"Monthly Summary FFR";#N/A,#N/A,TRUE,"Cum. Summary TL";#N/A,#N/A,TRUE,"Monthly Summary TL"}</definedName>
    <definedName name="wrn.Monthly._.Report._5" localSheetId="0" hidden="1">{#N/A,#N/A,TRUE,"Sales Comparison";#N/A,#N/A,TRUE,"Cum. Summary FFR";#N/A,#N/A,TRUE,"Monthly Summary FFR";#N/A,#N/A,TRUE,"Cum. Summary TL";#N/A,#N/A,TRUE,"Monthly Summary TL"}</definedName>
    <definedName name="wrn.Monthly._.Report._5" hidden="1">{#N/A,#N/A,TRUE,"Sales Comparison";#N/A,#N/A,TRUE,"Cum. Summary FFR";#N/A,#N/A,TRUE,"Monthly Summary FFR";#N/A,#N/A,TRUE,"Cum. Summary TL";#N/A,#N/A,TRUE,"Monthly Summary TL"}</definedName>
    <definedName name="wrn.RAPOR1." localSheetId="0" hidden="1">{"ACIK",#N/A,FALSE,"A";"EXIM",#N/A,FALSE,"B";"DOVIZ",#N/A,FALSE,"D"}</definedName>
    <definedName name="wrn.RAPOR1." hidden="1">{"ACIK",#N/A,FALSE,"A";"EXIM",#N/A,FALSE,"B";"DOVIZ",#N/A,FALSE,"D"}</definedName>
    <definedName name="wrn.RAPOR1._1" localSheetId="0" hidden="1">{"ACIK",#N/A,FALSE,"A";"EXIM",#N/A,FALSE,"B";"DOVIZ",#N/A,FALSE,"D"}</definedName>
    <definedName name="wrn.RAPOR1._1" hidden="1">{"ACIK",#N/A,FALSE,"A";"EXIM",#N/A,FALSE,"B";"DOVIZ",#N/A,FALSE,"D"}</definedName>
    <definedName name="wrn.RAPOR1._2" localSheetId="0" hidden="1">{"ACIK",#N/A,FALSE,"A";"EXIM",#N/A,FALSE,"B";"DOVIZ",#N/A,FALSE,"D"}</definedName>
    <definedName name="wrn.RAPOR1._2" hidden="1">{"ACIK",#N/A,FALSE,"A";"EXIM",#N/A,FALSE,"B";"DOVIZ",#N/A,FALSE,"D"}</definedName>
    <definedName name="wrn.RAPOR1._3" localSheetId="0" hidden="1">{"ACIK",#N/A,FALSE,"A";"EXIM",#N/A,FALSE,"B";"DOVIZ",#N/A,FALSE,"D"}</definedName>
    <definedName name="wrn.RAPOR1._3" hidden="1">{"ACIK",#N/A,FALSE,"A";"EXIM",#N/A,FALSE,"B";"DOVIZ",#N/A,FALSE,"D"}</definedName>
    <definedName name="wrn.RAPOR1._4" localSheetId="0" hidden="1">{"ACIK",#N/A,FALSE,"A";"EXIM",#N/A,FALSE,"B";"DOVIZ",#N/A,FALSE,"D"}</definedName>
    <definedName name="wrn.RAPOR1._4" hidden="1">{"ACIK",#N/A,FALSE,"A";"EXIM",#N/A,FALSE,"B";"DOVIZ",#N/A,FALSE,"D"}</definedName>
    <definedName name="wrn.RAPOR1._5" localSheetId="0" hidden="1">{"ACIK",#N/A,FALSE,"A";"EXIM",#N/A,FALSE,"B";"DOVIZ",#N/A,FALSE,"D"}</definedName>
    <definedName name="wrn.RAPOR1._5" hidden="1">{"ACIK",#N/A,FALSE,"A";"EXIM",#N/A,FALSE,"B";"DOVIZ",#N/A,FALSE,"D"}</definedName>
    <definedName name="wrn.raport.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.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localSheetId="0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rn.raport1" hidden="1">{#N/A,#N/A,TRUE,"B P&amp;L";#N/A,#N/A,TRUE,"B P&amp;L mos";#N/A,#N/A,TRUE,"B Vol";#N/A,#N/A,TRUE,"B KFI1";#N/A,#N/A,TRUE,"B KFI2";#N/A,#N/A,TRUE,"B KFD R";#N/A,#N/A,TRUE,"B KFD R mos";#N/A,#N/A,TRUE,"B KPI R";#N/A,#N/A,TRUE,"B KFD C";#N/A,#N/A,TRUE,"B KFD C mos";#N/A,#N/A,TRUE,"B KPI C";#N/A,#N/A,TRUE,"B KFD F";#N/A,#N/A,TRUE,"B KFD F mos";#N/A,#N/A,TRUE,"B KPI F";#N/A,#N/A,TRUE,"HR KI mos";#N/A,#N/A,TRUE,"B HR";#N/A,#N/A,TRUE,"HR KPI";#N/A,#N/A,TRUE,"NHR KFD";#N/A,#N/A,TRUE,"NHR KFD mos";#N/A,#N/A,TRUE,"CB P&amp;L RS";#N/A,#N/A,TRUE,"CB Vol ";#N/A,#N/A,TRUE,"CB Vol RS";#N/A,#N/A,TRUE,"R KFD RS";#N/A,#N/A,TRUE,"R KPI RS";#N/A,#N/A,TRUE,"C KFD RS";#N/A,#N/A,TRUE,"C KPI RS"}</definedName>
    <definedName name="WWW" localSheetId="0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W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X" localSheetId="0" hidden="1">{#N/A,#N/A,FALSE,"Aging Summary";#N/A,#N/A,FALSE,"Ratio Analysis";#N/A,#N/A,FALSE,"Test 120 Day Accts";#N/A,#N/A,FALSE,"Tickmarks"}</definedName>
    <definedName name="X" hidden="1">{#N/A,#N/A,FALSE,"Aging Summary";#N/A,#N/A,FALSE,"Ratio Analysis";#N/A,#N/A,FALSE,"Test 120 Day Accts";#N/A,#N/A,FALSE,"Tickmarks"}</definedName>
    <definedName name="X_1" localSheetId="0" hidden="1">{#N/A,#N/A,FALSE,"Aging Summary";#N/A,#N/A,FALSE,"Ratio Analysis";#N/A,#N/A,FALSE,"Test 120 Day Accts";#N/A,#N/A,FALSE,"Tickmarks"}</definedName>
    <definedName name="X_1" hidden="1">{#N/A,#N/A,FALSE,"Aging Summary";#N/A,#N/A,FALSE,"Ratio Analysis";#N/A,#N/A,FALSE,"Test 120 Day Accts";#N/A,#N/A,FALSE,"Tickmarks"}</definedName>
    <definedName name="X_2" localSheetId="0" hidden="1">{#N/A,#N/A,FALSE,"Aging Summary";#N/A,#N/A,FALSE,"Ratio Analysis";#N/A,#N/A,FALSE,"Test 120 Day Accts";#N/A,#N/A,FALSE,"Tickmarks"}</definedName>
    <definedName name="X_2" hidden="1">{#N/A,#N/A,FALSE,"Aging Summary";#N/A,#N/A,FALSE,"Ratio Analysis";#N/A,#N/A,FALSE,"Test 120 Day Accts";#N/A,#N/A,FALSE,"Tickmarks"}</definedName>
    <definedName name="X_3" localSheetId="0" hidden="1">{#N/A,#N/A,FALSE,"Aging Summary";#N/A,#N/A,FALSE,"Ratio Analysis";#N/A,#N/A,FALSE,"Test 120 Day Accts";#N/A,#N/A,FALSE,"Tickmarks"}</definedName>
    <definedName name="X_3" hidden="1">{#N/A,#N/A,FALSE,"Aging Summary";#N/A,#N/A,FALSE,"Ratio Analysis";#N/A,#N/A,FALSE,"Test 120 Day Accts";#N/A,#N/A,FALSE,"Tickmarks"}</definedName>
    <definedName name="X_4" localSheetId="0" hidden="1">{#N/A,#N/A,FALSE,"Aging Summary";#N/A,#N/A,FALSE,"Ratio Analysis";#N/A,#N/A,FALSE,"Test 120 Day Accts";#N/A,#N/A,FALSE,"Tickmarks"}</definedName>
    <definedName name="X_4" hidden="1">{#N/A,#N/A,FALSE,"Aging Summary";#N/A,#N/A,FALSE,"Ratio Analysis";#N/A,#N/A,FALSE,"Test 120 Day Accts";#N/A,#N/A,FALSE,"Tickmarks"}</definedName>
    <definedName name="X_5" localSheetId="0" hidden="1">{#N/A,#N/A,FALSE,"Aging Summary";#N/A,#N/A,FALSE,"Ratio Analysis";#N/A,#N/A,FALSE,"Test 120 Day Accts";#N/A,#N/A,FALSE,"Tickmarks"}</definedName>
    <definedName name="X_5" hidden="1">{#N/A,#N/A,FALSE,"Aging Summary";#N/A,#N/A,FALSE,"Ratio Analysis";#N/A,#N/A,FALSE,"Test 120 Day Accts";#N/A,#N/A,FALSE,"Tickmarks"}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2" i="3" l="1"/>
  <c r="F62" i="3" s="1"/>
  <c r="E61" i="3"/>
  <c r="F61" i="3" s="1"/>
  <c r="F59" i="3"/>
  <c r="F58" i="3"/>
  <c r="F56" i="3"/>
  <c r="E55" i="3"/>
  <c r="F55" i="3" s="1"/>
  <c r="D55" i="3"/>
  <c r="F54" i="3"/>
  <c r="F53" i="3"/>
  <c r="F51" i="3"/>
  <c r="E50" i="3"/>
  <c r="F50" i="3" s="1"/>
  <c r="D50" i="3"/>
  <c r="F49" i="3"/>
  <c r="F48" i="3"/>
  <c r="F46" i="3"/>
  <c r="E45" i="3"/>
  <c r="F45" i="3" s="1"/>
  <c r="D45" i="3"/>
  <c r="F44" i="3"/>
  <c r="F43" i="3"/>
  <c r="F41" i="3"/>
  <c r="F40" i="3"/>
  <c r="F39" i="3"/>
  <c r="F38" i="3"/>
  <c r="F36" i="3"/>
  <c r="E35" i="3"/>
  <c r="F35" i="3" s="1"/>
  <c r="D35" i="3"/>
  <c r="F34" i="3"/>
  <c r="F33" i="3"/>
  <c r="F32" i="3"/>
  <c r="F31" i="3"/>
  <c r="F30" i="3"/>
  <c r="E25" i="3"/>
  <c r="D25" i="3"/>
  <c r="C25" i="3"/>
  <c r="F24" i="3"/>
  <c r="F23" i="3"/>
  <c r="F22" i="3"/>
  <c r="F21" i="3"/>
  <c r="F20" i="3"/>
  <c r="F18" i="3"/>
  <c r="F17" i="3"/>
  <c r="F16" i="3"/>
  <c r="F15" i="3"/>
  <c r="E14" i="3"/>
  <c r="F14" i="3" s="1"/>
  <c r="D14" i="3"/>
  <c r="D19" i="3" s="1"/>
  <c r="C14" i="3"/>
  <c r="C19" i="3" s="1"/>
  <c r="F13" i="3"/>
  <c r="F12" i="3"/>
  <c r="F11" i="3"/>
  <c r="F10" i="3"/>
  <c r="F9" i="3"/>
  <c r="F8" i="3"/>
  <c r="F7" i="3"/>
  <c r="E6" i="3"/>
  <c r="F6" i="3" s="1"/>
  <c r="D6" i="3"/>
  <c r="C6" i="3"/>
  <c r="F5" i="3"/>
  <c r="F4" i="3"/>
  <c r="F60" i="2"/>
  <c r="F59" i="2"/>
  <c r="F57" i="2"/>
  <c r="F56" i="2"/>
  <c r="F54" i="2"/>
  <c r="F53" i="2"/>
  <c r="F50" i="2"/>
  <c r="F49" i="2"/>
  <c r="F48" i="2"/>
  <c r="F47" i="2"/>
  <c r="F46" i="2"/>
  <c r="F45" i="2"/>
  <c r="E44" i="2"/>
  <c r="F44" i="2" s="1"/>
  <c r="D44" i="2"/>
  <c r="F43" i="2"/>
  <c r="E42" i="2"/>
  <c r="F42" i="2" s="1"/>
  <c r="D42" i="2"/>
  <c r="F37" i="2"/>
  <c r="F36" i="2"/>
  <c r="F35" i="2"/>
  <c r="F33" i="2"/>
  <c r="F32" i="2"/>
  <c r="C31" i="2"/>
  <c r="C34" i="2" s="1"/>
  <c r="F30" i="2"/>
  <c r="F29" i="2"/>
  <c r="F28" i="2"/>
  <c r="E27" i="2"/>
  <c r="D27" i="2"/>
  <c r="D31" i="2" s="1"/>
  <c r="D34" i="2" s="1"/>
  <c r="C27" i="2"/>
  <c r="F26" i="2"/>
  <c r="F25" i="2"/>
  <c r="E20" i="2"/>
  <c r="D20" i="2"/>
  <c r="C20" i="2"/>
  <c r="F19" i="2"/>
  <c r="F18" i="2"/>
  <c r="F50" i="1"/>
  <c r="E48" i="1"/>
  <c r="F48" i="1" s="1"/>
  <c r="D48" i="1"/>
  <c r="C48" i="1"/>
  <c r="F47" i="1"/>
  <c r="F46" i="1"/>
  <c r="F45" i="1"/>
  <c r="F44" i="1"/>
  <c r="F43" i="1"/>
  <c r="E41" i="1"/>
  <c r="F41" i="1" s="1"/>
  <c r="D41" i="1"/>
  <c r="C41" i="1"/>
  <c r="E38" i="1"/>
  <c r="F38" i="1" s="1"/>
  <c r="D38" i="1"/>
  <c r="C38" i="1"/>
  <c r="F37" i="1"/>
  <c r="F36" i="1"/>
  <c r="F30" i="1"/>
  <c r="F29" i="1"/>
  <c r="F24" i="1"/>
  <c r="F25" i="1"/>
  <c r="F26" i="1"/>
  <c r="F27" i="1"/>
  <c r="F28" i="1"/>
  <c r="E21" i="1"/>
  <c r="D21" i="1"/>
  <c r="C21" i="1"/>
  <c r="E20" i="1"/>
  <c r="D20" i="1"/>
  <c r="C20" i="1"/>
  <c r="D19" i="1"/>
  <c r="E19" i="1"/>
  <c r="C19" i="1"/>
  <c r="D17" i="1"/>
  <c r="E17" i="1"/>
  <c r="C17" i="1"/>
  <c r="E15" i="1"/>
  <c r="D15" i="1"/>
  <c r="C15" i="1"/>
  <c r="C13" i="1"/>
  <c r="E13" i="1"/>
  <c r="D13" i="1"/>
  <c r="E19" i="3" l="1"/>
  <c r="F19" i="3" s="1"/>
  <c r="D26" i="3"/>
  <c r="C26" i="3"/>
  <c r="F25" i="3"/>
  <c r="F27" i="2"/>
  <c r="E31" i="2"/>
  <c r="E34" i="2" s="1"/>
  <c r="F34" i="2" s="1"/>
  <c r="F20" i="2"/>
  <c r="F32" i="1"/>
  <c r="F31" i="1"/>
  <c r="F13" i="1"/>
  <c r="E6" i="1"/>
  <c r="D6" i="1"/>
  <c r="D9" i="1" s="1"/>
  <c r="C6" i="1"/>
  <c r="C9" i="1" s="1"/>
  <c r="F16" i="1"/>
  <c r="F12" i="1"/>
  <c r="F11" i="1"/>
  <c r="F10" i="1"/>
  <c r="F8" i="1"/>
  <c r="F7" i="1"/>
  <c r="F5" i="1"/>
  <c r="F4" i="1"/>
  <c r="E26" i="3" l="1"/>
  <c r="F26" i="3" s="1"/>
  <c r="F31" i="2"/>
  <c r="F6" i="1"/>
  <c r="E9" i="1"/>
  <c r="F9" i="1" s="1"/>
</calcChain>
</file>

<file path=xl/sharedStrings.xml><?xml version="1.0" encoding="utf-8"?>
<sst xmlns="http://schemas.openxmlformats.org/spreadsheetml/2006/main" count="218" uniqueCount="121">
  <si>
    <t>24-23</t>
  </si>
  <si>
    <t>-</t>
  </si>
  <si>
    <t>Konsolide</t>
  </si>
  <si>
    <t>Finansal Tablolar</t>
  </si>
  <si>
    <t>2023 satın</t>
  </si>
  <si>
    <t>2024 satın</t>
  </si>
  <si>
    <t>alma gücüyle</t>
  </si>
  <si>
    <t>Değişim</t>
  </si>
  <si>
    <t>Hasılat</t>
  </si>
  <si>
    <t>Satışların maliyeti</t>
  </si>
  <si>
    <t>Brüt Kâr</t>
  </si>
  <si>
    <t>Faaliyet giderleri</t>
  </si>
  <si>
    <t>Diğer gelir/gider</t>
  </si>
  <si>
    <t>Faaliyet Kârı</t>
  </si>
  <si>
    <t>Amortisman giderlerine ilişkin düzeltmeler</t>
  </si>
  <si>
    <t>Operasyonel kur farkından kaynaklanan giderlere ilişkin düzeltmeler</t>
  </si>
  <si>
    <t>Tarife alacaklarına ilişkin faiz gelirleri ile ilgili düzeltmeler</t>
  </si>
  <si>
    <t>FAVÖK</t>
  </si>
  <si>
    <t>Yatırım harcamaları geri ödemeleri</t>
  </si>
  <si>
    <t>FAVÖK+Yatırım Harcamaları Geri Ödemeleri</t>
  </si>
  <si>
    <t>Tek seferlik (gelir) / gider</t>
  </si>
  <si>
    <t>Faaliyet Gelirleri</t>
  </si>
  <si>
    <t>Amortisman</t>
  </si>
  <si>
    <t>Finansal sonuç</t>
  </si>
  <si>
    <t>Net kredi ve tahvil faiz gideri</t>
  </si>
  <si>
    <t>Ortalama net kredi ve tahvil finansman oranı (%)</t>
  </si>
  <si>
    <t>Ortalama kredi ve tahvil finansman oranı (%) - 
nakit ve türevlerin etkisi hariç</t>
  </si>
  <si>
    <t>Faaliyetlerden kaynaklı kur kazancı / (zararı)</t>
  </si>
  <si>
    <t>Kiralama borçları faiz gideri</t>
  </si>
  <si>
    <t>Diğer</t>
  </si>
  <si>
    <t>Parasal (kayıp) / kazanç</t>
  </si>
  <si>
    <t>Gelir vergisi</t>
  </si>
  <si>
    <t>Net Kâr</t>
  </si>
  <si>
    <t>Duran varlık yeniden değerleme etkisi</t>
  </si>
  <si>
    <t>Baz Alınan Net Kâr</t>
  </si>
  <si>
    <t>Hisse başına kazanç (kr)</t>
  </si>
  <si>
    <t>Faiz ve Vergi Öncesi Operasyonel Nakit Akışı</t>
  </si>
  <si>
    <t>Yatırım harcamaları</t>
  </si>
  <si>
    <t>Faiz ve Vergi Öncesi Serbest Nakit Akışı</t>
  </si>
  <si>
    <t xml:space="preserve">Net faiz ödemeleri </t>
  </si>
  <si>
    <t>Vergi ödemeleri</t>
  </si>
  <si>
    <t>Faiz ve Vergi Sonrası Serbest Nakit Akışı</t>
  </si>
  <si>
    <t>Finansal Net Borç (Açılış bakiyesi)</t>
  </si>
  <si>
    <t>Faiz ve vergi sonrası serbest nakit akışı</t>
  </si>
  <si>
    <t>Diğer (Kur değişimi, Faiz tahakkuku)</t>
  </si>
  <si>
    <t>Enflasyon etkisi</t>
  </si>
  <si>
    <t>Finansal Net Borç (Kapanış bakiyesi)</t>
  </si>
  <si>
    <t>Ekonomik Net Borç (Kapanış Bakiyesi)</t>
  </si>
  <si>
    <t>Düzenlemeye tabi brüt kâr</t>
  </si>
  <si>
    <t>Serbest piyasa satışlarından elde edilen brüt kâr</t>
  </si>
  <si>
    <t>Şüpheli alacağa bağlı gelir ve gider</t>
  </si>
  <si>
    <t>Şüpheli alacak karşılığı gideri</t>
  </si>
  <si>
    <t>Vadesi geçmiş elektrik alacaklarından elde edilen faiz geliri</t>
  </si>
  <si>
    <t>Prim tahsilatları</t>
  </si>
  <si>
    <t>TMS 29 etkileri</t>
  </si>
  <si>
    <t>Fiyat eşitleme etkileri</t>
  </si>
  <si>
    <t>Net müşteri depozito ilaveleri</t>
  </si>
  <si>
    <t>Net işletme sermayesindeki değişim</t>
  </si>
  <si>
    <t>Müşteri Çözümleri</t>
  </si>
  <si>
    <t>Finansallar</t>
  </si>
  <si>
    <t>Brüt kâr (amortisman hariç)</t>
  </si>
  <si>
    <t>Perakende &amp; Müşteri Çözümleri</t>
  </si>
  <si>
    <t>Faaliyetler</t>
  </si>
  <si>
    <t>Satış hacmi (TWs)</t>
  </si>
  <si>
    <t>Düzenlemeye tabi (TWs)</t>
  </si>
  <si>
    <t>Serbest (TWs)</t>
  </si>
  <si>
    <t>Kurumsal</t>
  </si>
  <si>
    <t>Mesken ve ticarethane</t>
  </si>
  <si>
    <t>Brüt kâr marjı (%)</t>
  </si>
  <si>
    <t>Düzenlemeye tabi (%)</t>
  </si>
  <si>
    <t>Serbest (%)</t>
  </si>
  <si>
    <t>Müşteri sayısı (m)</t>
  </si>
  <si>
    <t>Müşteri kayıp oranı (%)</t>
  </si>
  <si>
    <t>Kurulu Güç Kapasitesi</t>
  </si>
  <si>
    <t>GES (MWp)</t>
  </si>
  <si>
    <t>Kojenerasyon (MW)</t>
  </si>
  <si>
    <t>E-mobilite</t>
  </si>
  <si>
    <t>Şarj soket sayısı</t>
  </si>
  <si>
    <t>Şarj noktası</t>
  </si>
  <si>
    <t>Finansal gelir</t>
  </si>
  <si>
    <t>Verimlilik ve kalite</t>
  </si>
  <si>
    <t>Yatırım harcamaları verimliliği</t>
  </si>
  <si>
    <t>Faaliyet giderleri verimliliği</t>
  </si>
  <si>
    <t>Kayıp / kaçak verimliliği</t>
  </si>
  <si>
    <t>Kaçak tahakkuku ve tahsilatı</t>
  </si>
  <si>
    <t>Kalite primi</t>
  </si>
  <si>
    <t>Vergi düzeltmesi</t>
  </si>
  <si>
    <t>Henüz nakit etkisi olmayan finansal gelir</t>
  </si>
  <si>
    <t>Net işletme sermayesi ve diğer</t>
  </si>
  <si>
    <t>Gerçekleşen yatırım harcamaları</t>
  </si>
  <si>
    <t>Ödenmiş KDV</t>
  </si>
  <si>
    <t>Nakit Etkisi Olan Yatırım Harcamaları</t>
  </si>
  <si>
    <t>DVT (Açılış bakiyesi)</t>
  </si>
  <si>
    <t xml:space="preserve">Dağıtım </t>
  </si>
  <si>
    <t xml:space="preserve">Gerçekleşen yatırım harcamaları </t>
  </si>
  <si>
    <t>Açılış bakiyesinin yeniden değerlemesi</t>
  </si>
  <si>
    <t>DVT (Kapanış bakiyesi)</t>
  </si>
  <si>
    <t>Reel makul getiri oranı (%)</t>
  </si>
  <si>
    <t>İlk yatırım tavanı (nominal)</t>
  </si>
  <si>
    <t>Fazla harcama (%)</t>
  </si>
  <si>
    <t>Kayıp Kaçak Başkent</t>
  </si>
  <si>
    <t>Hedef</t>
  </si>
  <si>
    <t>Gerçekleşme</t>
  </si>
  <si>
    <t>% verimlilik</t>
  </si>
  <si>
    <t>Dağıtılan elektrik miktarı (TWh)</t>
  </si>
  <si>
    <t>Kayıp Kaçak Ayedaş</t>
  </si>
  <si>
    <t>Kayıp Kaçak Toroslar</t>
  </si>
  <si>
    <t>Kaçak Tahakkuku ve Tahsilatı</t>
  </si>
  <si>
    <t>Kaçak tahakkuku</t>
  </si>
  <si>
    <t>Kaçak tahakkuk tahsilatı</t>
  </si>
  <si>
    <t>Dağıtım ağı uzunluğu (km)</t>
  </si>
  <si>
    <t>Dağıtım bağlantı noktası sayısı (m)</t>
  </si>
  <si>
    <t>Ödenmemiş ve önceki dönemlere ait yatırım harcamaları</t>
  </si>
  <si>
    <t>n.a.</t>
  </si>
  <si>
    <t>Temettü ödemesi</t>
  </si>
  <si>
    <t>Dağıtım</t>
  </si>
  <si>
    <t>9A 2023</t>
  </si>
  <si>
    <t>9A 2024</t>
  </si>
  <si>
    <t>9A</t>
  </si>
  <si>
    <t>Tariff correction</t>
  </si>
  <si>
    <t>Enerjisa Enerji AŞ 9A 2024 ÖZET BİLGİ (TLm)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</si>
</sst>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  <numFmt numFmtId="167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 style="thick">
        <color theme="0"/>
      </right>
      <top/>
      <bottom style="medium">
        <color rgb="FFFFC000"/>
      </bottom>
      <diagonal/>
    </border>
    <border>
      <left style="thick">
        <color theme="0"/>
      </left>
      <right style="thick">
        <color theme="0"/>
      </right>
      <top/>
      <bottom style="medium">
        <color rgb="FFFFC000"/>
      </bottom>
      <diagonal/>
    </border>
    <border>
      <left style="thick">
        <color rgb="FFFFFFFF"/>
      </left>
      <right style="thick">
        <color rgb="FFFFFFFF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3" fontId="0" fillId="0" borderId="0" xfId="0" applyNumberFormat="1"/>
    <xf numFmtId="165" fontId="0" fillId="0" borderId="0" xfId="1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16" fontId="2" fillId="0" borderId="4" xfId="0" quotePrefix="1" applyNumberFormat="1" applyFont="1" applyBorder="1" applyAlignment="1">
      <alignment horizontal="center"/>
    </xf>
    <xf numFmtId="0" fontId="0" fillId="0" borderId="1" xfId="0" applyBorder="1"/>
    <xf numFmtId="0" fontId="3" fillId="2" borderId="1" xfId="0" applyFont="1" applyFill="1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wrapText="1" indent="1"/>
    </xf>
    <xf numFmtId="0" fontId="6" fillId="0" borderId="1" xfId="0" applyFont="1" applyBorder="1"/>
    <xf numFmtId="0" fontId="6" fillId="0" borderId="3" xfId="0" applyFont="1" applyBorder="1"/>
    <xf numFmtId="3" fontId="0" fillId="0" borderId="2" xfId="0" applyNumberFormat="1" applyBorder="1" applyAlignment="1">
      <alignment horizontal="right"/>
    </xf>
    <xf numFmtId="3" fontId="0" fillId="0" borderId="2" xfId="0" quotePrefix="1" applyNumberFormat="1" applyBorder="1" applyAlignment="1">
      <alignment horizontal="right"/>
    </xf>
    <xf numFmtId="3" fontId="3" fillId="2" borderId="2" xfId="0" applyNumberFormat="1" applyFont="1" applyFill="1" applyBorder="1"/>
    <xf numFmtId="3" fontId="0" fillId="0" borderId="2" xfId="0" applyNumberFormat="1" applyBorder="1"/>
    <xf numFmtId="167" fontId="0" fillId="0" borderId="2" xfId="0" applyNumberFormat="1" applyBorder="1" applyAlignment="1">
      <alignment horizontal="right" indent="1"/>
    </xf>
    <xf numFmtId="167" fontId="3" fillId="2" borderId="2" xfId="0" applyNumberFormat="1" applyFont="1" applyFill="1" applyBorder="1" applyAlignment="1">
      <alignment horizontal="right"/>
    </xf>
    <xf numFmtId="167" fontId="0" fillId="0" borderId="2" xfId="0" applyNumberFormat="1" applyBorder="1" applyAlignment="1">
      <alignment horizontal="right"/>
    </xf>
    <xf numFmtId="0" fontId="0" fillId="0" borderId="1" xfId="0" applyBorder="1" applyAlignment="1">
      <alignment horizontal="left" indent="2"/>
    </xf>
    <xf numFmtId="166" fontId="3" fillId="2" borderId="2" xfId="2" applyNumberFormat="1" applyFont="1" applyFill="1" applyBorder="1" applyAlignment="1">
      <alignment horizontal="right"/>
    </xf>
    <xf numFmtId="166" fontId="0" fillId="0" borderId="2" xfId="2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167" fontId="0" fillId="0" borderId="2" xfId="0" quotePrefix="1" applyNumberFormat="1" applyBorder="1" applyAlignment="1">
      <alignment horizontal="right"/>
    </xf>
    <xf numFmtId="167" fontId="0" fillId="0" borderId="0" xfId="0" applyNumberFormat="1"/>
    <xf numFmtId="0" fontId="0" fillId="0" borderId="0" xfId="0" applyAlignment="1">
      <alignment wrapText="1"/>
    </xf>
    <xf numFmtId="3" fontId="0" fillId="0" borderId="2" xfId="0" quotePrefix="1" applyNumberFormat="1" applyBorder="1"/>
    <xf numFmtId="3" fontId="2" fillId="0" borderId="2" xfId="0" applyNumberFormat="1" applyFont="1" applyBorder="1"/>
    <xf numFmtId="10" fontId="0" fillId="0" borderId="2" xfId="2" applyNumberFormat="1" applyFont="1" applyFill="1" applyBorder="1" applyAlignment="1"/>
    <xf numFmtId="166" fontId="4" fillId="2" borderId="2" xfId="2" applyNumberFormat="1" applyFont="1" applyFill="1" applyBorder="1" applyAlignment="1"/>
    <xf numFmtId="9" fontId="0" fillId="0" borderId="2" xfId="2" applyFont="1" applyFill="1" applyBorder="1" applyAlignment="1"/>
    <xf numFmtId="3" fontId="4" fillId="2" borderId="2" xfId="0" applyNumberFormat="1" applyFont="1" applyFill="1" applyBorder="1"/>
    <xf numFmtId="166" fontId="0" fillId="0" borderId="2" xfId="2" applyNumberFormat="1" applyFont="1" applyBorder="1" applyAlignment="1"/>
    <xf numFmtId="166" fontId="0" fillId="0" borderId="2" xfId="2" applyNumberFormat="1" applyFont="1" applyFill="1" applyBorder="1" applyAlignment="1"/>
    <xf numFmtId="167" fontId="0" fillId="0" borderId="2" xfId="0" applyNumberFormat="1" applyBorder="1"/>
    <xf numFmtId="3" fontId="2" fillId="0" borderId="0" xfId="0" applyNumberFormat="1" applyFont="1" applyAlignment="1">
      <alignment horizontal="center" vertical="center"/>
    </xf>
    <xf numFmtId="0" fontId="5" fillId="0" borderId="1" xfId="0" applyFont="1" applyBorder="1"/>
    <xf numFmtId="3" fontId="0" fillId="0" borderId="2" xfId="0" applyNumberFormat="1" applyBorder="1" applyAlignment="1"/>
    <xf numFmtId="3" fontId="3" fillId="2" borderId="2" xfId="0" applyNumberFormat="1" applyFont="1" applyFill="1" applyBorder="1" applyAlignment="1"/>
    <xf numFmtId="3" fontId="2" fillId="0" borderId="2" xfId="0" applyNumberFormat="1" applyFont="1" applyBorder="1" applyAlignment="1"/>
    <xf numFmtId="4" fontId="0" fillId="0" borderId="2" xfId="0" applyNumberFormat="1" applyBorder="1" applyAlignment="1"/>
    <xf numFmtId="4" fontId="5" fillId="0" borderId="2" xfId="0" applyNumberFormat="1" applyFont="1" applyBorder="1" applyAlignment="1"/>
    <xf numFmtId="3" fontId="1" fillId="0" borderId="2" xfId="2" applyNumberFormat="1" applyFont="1" applyFill="1" applyBorder="1" applyAlignment="1"/>
    <xf numFmtId="0" fontId="0" fillId="0" borderId="0" xfId="0" applyAlignment="1"/>
    <xf numFmtId="167" fontId="2" fillId="0" borderId="2" xfId="0" applyNumberFormat="1" applyFont="1" applyBorder="1" applyAlignment="1"/>
    <xf numFmtId="3" fontId="0" fillId="0" borderId="2" xfId="0" applyNumberFormat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 indent="1"/>
    </xf>
    <xf numFmtId="166" fontId="0" fillId="0" borderId="2" xfId="2" applyNumberFormat="1" applyFont="1" applyFill="1" applyBorder="1" applyAlignment="1">
      <alignment horizontal="right" indent="1"/>
    </xf>
    <xf numFmtId="3" fontId="0" fillId="0" borderId="2" xfId="0" quotePrefix="1" applyNumberFormat="1" applyBorder="1" applyAlignment="1">
      <alignment horizontal="right" indent="1"/>
    </xf>
    <xf numFmtId="0" fontId="7" fillId="3" borderId="0" xfId="0" applyFont="1" applyFill="1" applyAlignment="1">
      <alignment horizontal="center"/>
    </xf>
    <xf numFmtId="3" fontId="8" fillId="0" borderId="5" xfId="0" applyNumberFormat="1" applyFont="1" applyBorder="1" applyAlignment="1">
      <alignment horizontal="right" indent="1"/>
    </xf>
    <xf numFmtId="3" fontId="1" fillId="0" borderId="2" xfId="2" applyNumberFormat="1" applyFont="1" applyFill="1" applyBorder="1" applyAlignment="1">
      <alignment horizontal="right" indent="1"/>
    </xf>
    <xf numFmtId="3" fontId="0" fillId="0" borderId="0" xfId="0" applyNumberFormat="1" applyAlignment="1">
      <alignment horizontal="right" indent="1"/>
    </xf>
    <xf numFmtId="166" fontId="0" fillId="4" borderId="2" xfId="2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rahim_demirel\c\My%20Documents\new\EXC_G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FONKON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MANAI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Balas\My%20Documents\Projects\JGM001-11\Modelling\EnerjiSA\EnerjiSA%20Volatility%20Model%20v1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-leva-cel1\carrefour_dir_fin_gestion$\CF\Situat_Treso\2002\06\SIT-TRESO\Reporting\Estimation%20Gearing\GEARING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fg.thales.carrefour.com/CF/Situat_Treso/2002/06/SIT-TRESO/Reporting/Estimation%20Gearing/GEARING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35.2.22\M&#252;d&#252;rl&#252;kler\Mali%20&#304;&#351;ler%20M&#252;d&#252;rl&#252;&#287;&#252;\B&#304;LGE\TABLOLAR%202009\flash%20yedek\2007%20TAHAKKUKLAR\Documents%20and%20Settings\Matrix\Desktop\Belgelerim\138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O"/>
      <sheetName val="Mapping"/>
      <sheetName val="ZC-10-10-1 Grafik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çak"/>
      <sheetName val="icmal"/>
      <sheetName val="FONKONYENİ"/>
      <sheetName val="FONKON2005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NAIS"/>
      <sheetName val="passage CATTC"/>
      <sheetName val="Css"/>
      <sheetName val="Rpn"/>
      <sheetName val="Rps"/>
      <sheetName val="Sjp"/>
      <sheetName val="Ubl"/>
      <sheetName val="Total Lojas Sergio"/>
      <sheetName val="Valores Classificação"/>
      <sheetName val="Espagne"/>
      <sheetName val="Belgique"/>
      <sheetName val="Hyper Esp"/>
      <sheetName val="Super Esp"/>
      <sheetName val="C&amp;C Fr"/>
      <sheetName val="Proxi Fr"/>
      <sheetName val="Super Fr"/>
      <sheetName val="Grece"/>
      <sheetName val="Hyper Bel)"/>
      <sheetName val="Hyper Gr"/>
      <sheetName val="Hyper It"/>
      <sheetName val="Italie"/>
      <sheetName val="Pologne"/>
      <sheetName val="Potugal"/>
      <sheetName val="Slovaquie"/>
      <sheetName val="Suisse"/>
      <sheetName val="Super Bel"/>
      <sheetName val="Super Gr"/>
      <sheetName val="Super It"/>
      <sheetName val="RepTch"/>
      <sheetName val="Turquie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_Home"/>
      <sheetName val="RM_StyleGuide"/>
      <sheetName val="RM_ReportLink"/>
      <sheetName val="RM_Parameters"/>
      <sheetName val="RM_SimControl"/>
      <sheetName val="Inputs &gt;&gt;"/>
      <sheetName val="CO2 Price Correlations"/>
      <sheetName val="Common_Distributions"/>
      <sheetName val="RD_Hydro_RunOfRiver"/>
      <sheetName val="RD_Hydro_Storage"/>
      <sheetName val="RD_Thermal_Lignite"/>
      <sheetName val="RD_Thermal_Coal"/>
      <sheetName val="RD_Thermal_Gas"/>
      <sheetName val="RD_Alternative_Renewable_Wind"/>
      <sheetName val="RD_Retail"/>
      <sheetName val="RD_DisCo"/>
      <sheetName val="RD_Incremental_RunOfRiver"/>
      <sheetName val="RD_Alternative_Renewable_Solar"/>
      <sheetName val="Financials &gt;&gt;"/>
      <sheetName val="RF_Hydro_RunOfRiver"/>
      <sheetName val="RF_Hydro_Storage"/>
      <sheetName val="RF_Alternative_Renewable_Wind"/>
      <sheetName val="RF_Thermal_Gas"/>
      <sheetName val="RF_Thermal_Lignite"/>
      <sheetName val="RF_Alternative_Renewable_Solar"/>
      <sheetName val="RF_DisCo"/>
      <sheetName val="RF_Retail"/>
      <sheetName val="Outputs &gt;&gt;"/>
      <sheetName val="RM_Outputs"/>
      <sheetName val="RM_Report_Flow"/>
      <sheetName val="RM_ReportHistog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PAGE TOTAL"/>
      <sheetName val="map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as"/>
      <sheetName val="INVESTISSEMENTS"/>
      <sheetName val="Actif 31 Dec 00"/>
      <sheetName val="Passif 31 Dec 00"/>
      <sheetName val="SNenML30_06_01"/>
      <sheetName val="EdC.GR 2001"/>
      <sheetName val="EdC.HG 2001"/>
      <sheetName val="ECART DE CONV SYN.-GR"/>
      <sheetName val="ECART DE CONV SYN-HG"/>
      <sheetName val="CONSOLIDATION"/>
      <sheetName val="Actif 30 Jun 01"/>
      <sheetName val="DN_0701"/>
      <sheetName val="DN_0801"/>
      <sheetName val="DN_0901"/>
      <sheetName val="Point d'atterrissage"/>
      <sheetName val="Passif 30 Jun 01"/>
      <sheetName val="DETTE NETTE"/>
      <sheetName val="Taux moyens"/>
      <sheetName val="Taux de changes"/>
      <sheetName val="July_data"/>
      <sheetName val="August_data"/>
      <sheetName val="September_data"/>
      <sheetName val="TFI 0901"/>
      <sheetName val="Sheet3"/>
      <sheetName val="Sheet1"/>
      <sheetName val="Sheet2"/>
      <sheetName val="DIVIDENDES"/>
      <sheetName val="RPG2000"/>
      <sheetName val="RPHG2000"/>
      <sheetName val="RES.PART GROUPE"/>
      <sheetName val="RES.PART H-G"/>
      <sheetName val="CONTROLE"/>
      <sheetName val="passage CATTC"/>
      <sheetName val="Actif_31_Dec_00"/>
      <sheetName val="Passif_31_Dec_00"/>
      <sheetName val="EdC_GR_2001"/>
      <sheetName val="EdC_HG_2001"/>
      <sheetName val="ECART_DE_CONV_SYN_-GR"/>
      <sheetName val="ECART_DE_CONV_SYN-HG"/>
      <sheetName val="Actif_30_Jun_01"/>
      <sheetName val="Point_d'atterrissage"/>
      <sheetName val="Passif_30_Jun_01"/>
      <sheetName val="DETTE_NETTE"/>
      <sheetName val="Taux_moyens"/>
      <sheetName val="Taux_de_changes"/>
      <sheetName val="TFI_0901"/>
      <sheetName val="RES_PART_GROUPE"/>
      <sheetName val="RES_PART_H-G"/>
      <sheetName val="P-L"/>
      <sheetName val="passage_CATTC"/>
      <sheetName val="BONO USD"/>
      <sheetName val="GOS USD"/>
      <sheetName val="BONO DEM"/>
    </sheetNames>
    <sheetDataSet>
      <sheetData sheetId="0" refreshError="1"/>
      <sheetData sheetId="1" refreshError="1">
        <row r="2">
          <cell r="A2" t="str">
            <v>DATE</v>
          </cell>
          <cell r="B2" t="str">
            <v>REF.</v>
          </cell>
          <cell r="C2" t="str">
            <v>PAYS</v>
          </cell>
          <cell r="D2" t="str">
            <v>PROJECT</v>
          </cell>
          <cell r="E2" t="str">
            <v>DEVISE</v>
          </cell>
          <cell r="F2" t="str">
            <v>MONTANT</v>
          </cell>
          <cell r="G2" t="str">
            <v>FRF equiv.</v>
          </cell>
          <cell r="H2" t="str">
            <v>F/X RATE</v>
          </cell>
          <cell r="I2" t="str">
            <v>F.C. Equivalent</v>
          </cell>
          <cell r="J2" t="str">
            <v>INFLATED</v>
          </cell>
        </row>
        <row r="3">
          <cell r="A3">
            <v>36161</v>
          </cell>
          <cell r="C3" t="str">
            <v>BRESIL</v>
          </cell>
          <cell r="E3" t="str">
            <v>FRF</v>
          </cell>
          <cell r="F3">
            <v>158142300</v>
          </cell>
          <cell r="G3">
            <v>158142300</v>
          </cell>
          <cell r="H3">
            <v>1</v>
          </cell>
          <cell r="I3">
            <v>158142300</v>
          </cell>
          <cell r="J3">
            <v>5.9587700000000003</v>
          </cell>
          <cell r="K3">
            <v>26539420.048097175</v>
          </cell>
        </row>
        <row r="4">
          <cell r="A4">
            <v>36164</v>
          </cell>
          <cell r="C4" t="str">
            <v>GRECE</v>
          </cell>
          <cell r="E4" t="str">
            <v>GRD</v>
          </cell>
          <cell r="F4">
            <v>260000000</v>
          </cell>
          <cell r="G4">
            <v>5194798.9849399999</v>
          </cell>
          <cell r="H4">
            <v>1.9979996095923075E-2</v>
          </cell>
          <cell r="I4">
            <v>260000000</v>
          </cell>
        </row>
        <row r="5">
          <cell r="A5">
            <v>36165</v>
          </cell>
          <cell r="C5" t="str">
            <v>JAPON</v>
          </cell>
          <cell r="E5" t="str">
            <v>JPY</v>
          </cell>
          <cell r="F5">
            <v>200000000</v>
          </cell>
          <cell r="G5">
            <v>9736999.4697200004</v>
          </cell>
          <cell r="H5">
            <v>4.8684997348600004E-2</v>
          </cell>
          <cell r="I5">
            <v>200000000</v>
          </cell>
        </row>
        <row r="6">
          <cell r="A6">
            <v>36171</v>
          </cell>
          <cell r="C6" t="str">
            <v>MEXIQUE</v>
          </cell>
          <cell r="E6" t="str">
            <v>MXN</v>
          </cell>
          <cell r="F6">
            <v>306700000</v>
          </cell>
          <cell r="G6">
            <v>173842716.79000002</v>
          </cell>
          <cell r="H6">
            <v>0.56681681379197923</v>
          </cell>
          <cell r="I6">
            <v>306700000</v>
          </cell>
          <cell r="J6">
            <v>9.1508000000000003</v>
          </cell>
          <cell r="K6">
            <v>18997543.033395991</v>
          </cell>
        </row>
        <row r="7">
          <cell r="A7">
            <v>36174</v>
          </cell>
          <cell r="C7" t="str">
            <v>COREE</v>
          </cell>
          <cell r="E7" t="str">
            <v>USD</v>
          </cell>
          <cell r="F7">
            <v>16122189.220000001</v>
          </cell>
          <cell r="G7">
            <v>91681516.030000001</v>
          </cell>
          <cell r="H7">
            <v>5.6866666666005052</v>
          </cell>
          <cell r="I7">
            <v>19000000000</v>
          </cell>
        </row>
        <row r="8">
          <cell r="A8">
            <v>36175</v>
          </cell>
          <cell r="C8" t="str">
            <v>POLOGNE</v>
          </cell>
          <cell r="E8" t="str">
            <v>PLN</v>
          </cell>
          <cell r="F8">
            <v>40000000</v>
          </cell>
          <cell r="G8">
            <v>63495583.57</v>
          </cell>
          <cell r="H8">
            <v>1.5873895892500001</v>
          </cell>
          <cell r="I8">
            <v>40000000</v>
          </cell>
        </row>
        <row r="9">
          <cell r="A9">
            <v>36175</v>
          </cell>
          <cell r="C9" t="str">
            <v>CARRIL</v>
          </cell>
          <cell r="E9" t="str">
            <v>GBP</v>
          </cell>
          <cell r="F9">
            <v>7200</v>
          </cell>
          <cell r="G9">
            <v>67038.899999999994</v>
          </cell>
          <cell r="H9">
            <v>9.3109583333333319</v>
          </cell>
          <cell r="I9">
            <v>7200</v>
          </cell>
        </row>
        <row r="10">
          <cell r="A10">
            <v>36187</v>
          </cell>
          <cell r="C10" t="str">
            <v>GLOBAL</v>
          </cell>
          <cell r="E10" t="str">
            <v>USD</v>
          </cell>
          <cell r="F10">
            <v>516988.27</v>
          </cell>
          <cell r="G10">
            <v>2923466.16</v>
          </cell>
          <cell r="H10">
            <v>5.6548017230642387</v>
          </cell>
          <cell r="I10">
            <v>516988.27</v>
          </cell>
        </row>
        <row r="11">
          <cell r="A11">
            <v>36187</v>
          </cell>
          <cell r="C11" t="str">
            <v>GLOBAL</v>
          </cell>
          <cell r="E11" t="str">
            <v>USD</v>
          </cell>
          <cell r="F11">
            <v>242338.41</v>
          </cell>
          <cell r="G11">
            <v>1370375.66</v>
          </cell>
          <cell r="H11">
            <v>5.6548017295318553</v>
          </cell>
          <cell r="I11">
            <v>242338.41</v>
          </cell>
        </row>
        <row r="12">
          <cell r="A12">
            <v>36187</v>
          </cell>
          <cell r="C12" t="str">
            <v>GLOBAL</v>
          </cell>
          <cell r="E12" t="str">
            <v>USD</v>
          </cell>
          <cell r="F12">
            <v>323117.84000000003</v>
          </cell>
          <cell r="G12">
            <v>1827167.32</v>
          </cell>
          <cell r="H12">
            <v>5.6548017280630498</v>
          </cell>
          <cell r="I12">
            <v>323117.84000000003</v>
          </cell>
        </row>
        <row r="13">
          <cell r="A13">
            <v>36187</v>
          </cell>
          <cell r="C13" t="str">
            <v>GLOBAL</v>
          </cell>
          <cell r="E13" t="str">
            <v>USD</v>
          </cell>
          <cell r="F13">
            <v>-201949.74</v>
          </cell>
          <cell r="G13">
            <v>-1141985.74</v>
          </cell>
          <cell r="H13">
            <v>5.654801734332513</v>
          </cell>
          <cell r="I13">
            <v>-201949.74</v>
          </cell>
        </row>
        <row r="14">
          <cell r="A14">
            <v>36188</v>
          </cell>
          <cell r="C14" t="str">
            <v>COREE</v>
          </cell>
          <cell r="E14" t="str">
            <v>USD</v>
          </cell>
          <cell r="F14">
            <v>8503401.3599999994</v>
          </cell>
          <cell r="G14">
            <v>48356009.07</v>
          </cell>
          <cell r="I14">
            <v>10000000000</v>
          </cell>
        </row>
        <row r="15">
          <cell r="A15">
            <v>36188</v>
          </cell>
          <cell r="C15" t="str">
            <v>POLOGNE</v>
          </cell>
          <cell r="E15" t="str">
            <v>PLN</v>
          </cell>
          <cell r="F15">
            <v>110000000</v>
          </cell>
          <cell r="G15">
            <v>172959561.81999999</v>
          </cell>
          <cell r="H15">
            <v>1.5723596529090909</v>
          </cell>
          <cell r="I15">
            <v>110000000</v>
          </cell>
        </row>
        <row r="16">
          <cell r="A16">
            <v>36192</v>
          </cell>
          <cell r="C16" t="str">
            <v>GRECE</v>
          </cell>
          <cell r="E16" t="str">
            <v>GRD</v>
          </cell>
          <cell r="F16">
            <v>3500000000</v>
          </cell>
          <cell r="G16">
            <v>71461683.305142298</v>
          </cell>
          <cell r="H16">
            <v>2.0417623801469227E-2</v>
          </cell>
          <cell r="I16">
            <v>3500000000</v>
          </cell>
        </row>
        <row r="17">
          <cell r="A17">
            <v>36203</v>
          </cell>
          <cell r="C17" t="str">
            <v>COREE</v>
          </cell>
          <cell r="E17" t="str">
            <v>USD</v>
          </cell>
          <cell r="F17">
            <v>4247384.63</v>
          </cell>
          <cell r="G17">
            <v>24567125.600000001</v>
          </cell>
          <cell r="H17">
            <v>5.7840595425425372</v>
          </cell>
          <cell r="I17">
            <v>5000000000</v>
          </cell>
        </row>
        <row r="18">
          <cell r="A18">
            <v>36203</v>
          </cell>
          <cell r="C18" t="str">
            <v>VCGA</v>
          </cell>
          <cell r="E18" t="str">
            <v>USD</v>
          </cell>
          <cell r="F18">
            <v>-158400</v>
          </cell>
          <cell r="G18">
            <v>-924409.15</v>
          </cell>
          <cell r="H18">
            <v>5.8359163510101011</v>
          </cell>
          <cell r="I18">
            <v>-158400</v>
          </cell>
        </row>
        <row r="19">
          <cell r="A19">
            <v>36214</v>
          </cell>
          <cell r="C19" t="str">
            <v>BRESIL</v>
          </cell>
          <cell r="E19" t="str">
            <v>FRF</v>
          </cell>
          <cell r="F19">
            <v>227256508.75</v>
          </cell>
          <cell r="G19">
            <v>227256508.75</v>
          </cell>
          <cell r="I19">
            <v>227256508.75</v>
          </cell>
          <cell r="J19">
            <v>6.1273</v>
          </cell>
          <cell r="K19">
            <v>37089176.105299234</v>
          </cell>
        </row>
        <row r="20">
          <cell r="A20">
            <v>36220</v>
          </cell>
          <cell r="C20" t="str">
            <v>GRECE</v>
          </cell>
          <cell r="E20" t="str">
            <v>GRD</v>
          </cell>
          <cell r="F20">
            <v>3500000000</v>
          </cell>
          <cell r="G20">
            <v>71186924.439999998</v>
          </cell>
          <cell r="H20">
            <v>2.0339121268571427E-2</v>
          </cell>
          <cell r="I20">
            <v>3500000000</v>
          </cell>
        </row>
        <row r="21">
          <cell r="A21">
            <v>36231</v>
          </cell>
          <cell r="C21" t="str">
            <v>COREE</v>
          </cell>
          <cell r="E21" t="str">
            <v>USD</v>
          </cell>
          <cell r="F21">
            <v>13758497.9</v>
          </cell>
          <cell r="G21">
            <v>83041801.680000007</v>
          </cell>
          <cell r="H21">
            <v>6.0356735367165335</v>
          </cell>
          <cell r="I21">
            <v>17000000000</v>
          </cell>
        </row>
        <row r="22">
          <cell r="A22">
            <v>36235</v>
          </cell>
          <cell r="C22" t="str">
            <v>CHINE</v>
          </cell>
          <cell r="E22" t="str">
            <v>USD</v>
          </cell>
          <cell r="F22">
            <v>1100000</v>
          </cell>
          <cell r="G22">
            <v>6624003.4000000004</v>
          </cell>
          <cell r="H22">
            <v>6.0218212727272729</v>
          </cell>
          <cell r="I22">
            <v>9108000</v>
          </cell>
        </row>
        <row r="23">
          <cell r="A23">
            <v>36235</v>
          </cell>
          <cell r="C23" t="str">
            <v>TAIWAN</v>
          </cell>
          <cell r="E23" t="str">
            <v>TWD</v>
          </cell>
          <cell r="F23">
            <v>15300000</v>
          </cell>
          <cell r="G23">
            <v>2801044.4</v>
          </cell>
          <cell r="H23">
            <v>0.18307479738562091</v>
          </cell>
          <cell r="I23">
            <v>15300000</v>
          </cell>
        </row>
        <row r="24">
          <cell r="A24">
            <v>36235</v>
          </cell>
          <cell r="C24" t="str">
            <v>MEXIQUE</v>
          </cell>
          <cell r="E24" t="str">
            <v>MXP</v>
          </cell>
          <cell r="F24">
            <v>400000000</v>
          </cell>
          <cell r="G24">
            <v>246038254.82000002</v>
          </cell>
          <cell r="H24">
            <v>0.61509563705000003</v>
          </cell>
          <cell r="I24">
            <v>400000000</v>
          </cell>
          <cell r="J24">
            <v>10.7209</v>
          </cell>
          <cell r="K24">
            <v>23586403.018403307</v>
          </cell>
        </row>
        <row r="25">
          <cell r="A25">
            <v>36243</v>
          </cell>
          <cell r="C25" t="str">
            <v>GLOBAL</v>
          </cell>
          <cell r="E25" t="str">
            <v>USD</v>
          </cell>
          <cell r="F25">
            <v>969635.86</v>
          </cell>
          <cell r="G25">
            <v>5854021.4400000004</v>
          </cell>
          <cell r="H25">
            <v>6.0373400793984668</v>
          </cell>
          <cell r="I25">
            <v>969635.86</v>
          </cell>
        </row>
        <row r="26">
          <cell r="A26">
            <v>36243</v>
          </cell>
          <cell r="C26" t="str">
            <v>GLOBAL</v>
          </cell>
          <cell r="E26" t="str">
            <v>USD</v>
          </cell>
          <cell r="F26">
            <v>646235.18000000005</v>
          </cell>
          <cell r="G26">
            <v>3901541.56</v>
          </cell>
          <cell r="H26">
            <v>6.0373400903367713</v>
          </cell>
          <cell r="I26">
            <v>646235.18000000005</v>
          </cell>
        </row>
        <row r="27">
          <cell r="A27">
            <v>36243</v>
          </cell>
          <cell r="C27" t="str">
            <v>GLOBAL</v>
          </cell>
          <cell r="E27" t="str">
            <v>USD</v>
          </cell>
          <cell r="F27">
            <v>323117.83</v>
          </cell>
          <cell r="G27">
            <v>1950772.23</v>
          </cell>
          <cell r="H27">
            <v>6.0373400935503927</v>
          </cell>
          <cell r="I27">
            <v>323117.83</v>
          </cell>
        </row>
        <row r="28">
          <cell r="A28">
            <v>36243</v>
          </cell>
          <cell r="C28" t="str">
            <v>POLOGNE</v>
          </cell>
          <cell r="E28" t="str">
            <v>PLN</v>
          </cell>
          <cell r="F28">
            <v>40000000</v>
          </cell>
          <cell r="G28">
            <v>61315853.43</v>
          </cell>
          <cell r="H28">
            <v>1.5328963357500001</v>
          </cell>
          <cell r="I28">
            <v>40000000</v>
          </cell>
        </row>
        <row r="29">
          <cell r="A29">
            <v>36244</v>
          </cell>
          <cell r="C29" t="str">
            <v>COREE</v>
          </cell>
          <cell r="E29" t="str">
            <v>USD</v>
          </cell>
          <cell r="F29">
            <v>9003110.1699999999</v>
          </cell>
          <cell r="G29">
            <v>54220098.579999998</v>
          </cell>
          <cell r="H29">
            <v>6.0223742191527574</v>
          </cell>
          <cell r="I29">
            <v>11000000000</v>
          </cell>
        </row>
        <row r="30">
          <cell r="A30">
            <v>36248</v>
          </cell>
          <cell r="C30" t="str">
            <v>GRECE</v>
          </cell>
          <cell r="E30" t="str">
            <v>GRD</v>
          </cell>
          <cell r="F30">
            <v>11000000000</v>
          </cell>
          <cell r="G30">
            <v>222399426.72999999</v>
          </cell>
          <cell r="H30">
            <v>2.021812970272727E-2</v>
          </cell>
          <cell r="I30">
            <v>11000000000</v>
          </cell>
        </row>
        <row r="31">
          <cell r="A31">
            <v>36250</v>
          </cell>
          <cell r="C31" t="str">
            <v>TAIWAN</v>
          </cell>
          <cell r="E31" t="str">
            <v>TWD</v>
          </cell>
          <cell r="F31">
            <v>32418000</v>
          </cell>
          <cell r="G31">
            <v>6005370.6699999999</v>
          </cell>
          <cell r="H31">
            <v>0.18524803103214263</v>
          </cell>
          <cell r="I31">
            <v>32418000</v>
          </cell>
        </row>
        <row r="32">
          <cell r="A32">
            <v>36265</v>
          </cell>
          <cell r="C32" t="str">
            <v>TURQUIE</v>
          </cell>
          <cell r="E32" t="str">
            <v>USD</v>
          </cell>
          <cell r="F32">
            <v>9938118.9399999995</v>
          </cell>
          <cell r="G32">
            <v>61947574.68</v>
          </cell>
          <cell r="H32">
            <v>6.2333299746159012</v>
          </cell>
        </row>
        <row r="33">
          <cell r="A33">
            <v>36263</v>
          </cell>
          <cell r="C33" t="str">
            <v>COREE</v>
          </cell>
          <cell r="E33" t="str">
            <v>USD</v>
          </cell>
          <cell r="F33">
            <v>9814345.3000000007</v>
          </cell>
          <cell r="G33">
            <v>59658868.5</v>
          </cell>
          <cell r="H33">
            <v>6.0787415437685892</v>
          </cell>
          <cell r="I33">
            <v>12000000000</v>
          </cell>
        </row>
        <row r="34">
          <cell r="A34">
            <v>36269</v>
          </cell>
          <cell r="C34" t="str">
            <v>HONG KONG</v>
          </cell>
          <cell r="E34" t="str">
            <v>HKD</v>
          </cell>
          <cell r="F34">
            <v>90000000</v>
          </cell>
          <cell r="G34">
            <v>70637659.140000001</v>
          </cell>
          <cell r="H34">
            <v>0.78486287933333332</v>
          </cell>
        </row>
        <row r="35">
          <cell r="A35">
            <v>36276</v>
          </cell>
          <cell r="C35" t="str">
            <v>POLOGNE</v>
          </cell>
          <cell r="E35" t="str">
            <v>PLN</v>
          </cell>
          <cell r="F35">
            <v>60000000</v>
          </cell>
          <cell r="G35">
            <v>92102920.530000001</v>
          </cell>
          <cell r="H35">
            <v>1.5350486755000001</v>
          </cell>
        </row>
        <row r="36">
          <cell r="A36">
            <v>36256</v>
          </cell>
          <cell r="C36" t="str">
            <v>COLOMBIE</v>
          </cell>
          <cell r="E36" t="str">
            <v>USD</v>
          </cell>
          <cell r="F36">
            <v>1797382.62</v>
          </cell>
          <cell r="G36">
            <v>11203697.66</v>
          </cell>
          <cell r="H36">
            <v>6.2333403780214587</v>
          </cell>
          <cell r="I36">
            <v>2909000000</v>
          </cell>
        </row>
        <row r="37">
          <cell r="A37">
            <v>36273</v>
          </cell>
          <cell r="C37" t="str">
            <v>SLOVAQUIE</v>
          </cell>
          <cell r="E37" t="str">
            <v>SKK</v>
          </cell>
          <cell r="F37">
            <v>3800000</v>
          </cell>
          <cell r="G37">
            <v>556143.81999999995</v>
          </cell>
          <cell r="H37">
            <v>0.14635363684210526</v>
          </cell>
        </row>
        <row r="38">
          <cell r="A38">
            <v>36273</v>
          </cell>
          <cell r="C38" t="str">
            <v>TCHEQUIE</v>
          </cell>
          <cell r="E38" t="str">
            <v>CZK</v>
          </cell>
          <cell r="F38">
            <v>300000</v>
          </cell>
          <cell r="G38">
            <v>52115.22</v>
          </cell>
          <cell r="H38">
            <v>0.17371739999999999</v>
          </cell>
        </row>
        <row r="39">
          <cell r="A39">
            <v>36271</v>
          </cell>
          <cell r="C39" t="str">
            <v>GLOBAL</v>
          </cell>
          <cell r="E39" t="str">
            <v>USD</v>
          </cell>
          <cell r="F39">
            <v>4019897.2</v>
          </cell>
          <cell r="G39">
            <v>24841071.209999997</v>
          </cell>
          <cell r="H39">
            <v>6.1795289715368833</v>
          </cell>
        </row>
        <row r="40">
          <cell r="A40">
            <v>36255</v>
          </cell>
          <cell r="C40" t="str">
            <v>GLOBAL</v>
          </cell>
          <cell r="E40" t="str">
            <v>USD</v>
          </cell>
          <cell r="F40">
            <v>-4545795</v>
          </cell>
          <cell r="G40">
            <v>-27672204</v>
          </cell>
          <cell r="H40">
            <v>6.087428931573025</v>
          </cell>
        </row>
        <row r="41">
          <cell r="A41">
            <v>36255</v>
          </cell>
          <cell r="C41" t="str">
            <v>GLOBAL</v>
          </cell>
          <cell r="E41" t="str">
            <v>USD</v>
          </cell>
          <cell r="F41">
            <v>4255049</v>
          </cell>
          <cell r="G41">
            <v>25951846</v>
          </cell>
          <cell r="H41">
            <v>6.0990710095230396</v>
          </cell>
        </row>
        <row r="42">
          <cell r="A42">
            <v>36283</v>
          </cell>
          <cell r="C42" t="str">
            <v>COREE</v>
          </cell>
          <cell r="E42" t="str">
            <v>USD</v>
          </cell>
          <cell r="F42">
            <v>21159542.949999999</v>
          </cell>
          <cell r="G42">
            <v>131074648.37822808</v>
          </cell>
          <cell r="H42">
            <v>6.1945878834886692</v>
          </cell>
          <cell r="I42">
            <v>25000000000</v>
          </cell>
        </row>
        <row r="43">
          <cell r="A43">
            <v>36285</v>
          </cell>
          <cell r="C43" t="str">
            <v>CHINE</v>
          </cell>
          <cell r="E43" t="str">
            <v>USD</v>
          </cell>
          <cell r="F43">
            <v>2750000</v>
          </cell>
          <cell r="G43">
            <v>17079949.134372201</v>
          </cell>
          <cell r="H43">
            <v>6.2108905943171635</v>
          </cell>
          <cell r="I43">
            <v>22742500</v>
          </cell>
        </row>
        <row r="44">
          <cell r="A44">
            <v>36286</v>
          </cell>
          <cell r="C44" t="str">
            <v>JAPON</v>
          </cell>
          <cell r="E44" t="str">
            <v>JPY</v>
          </cell>
          <cell r="F44">
            <v>300000000</v>
          </cell>
          <cell r="G44">
            <v>15473116.869999999</v>
          </cell>
          <cell r="H44">
            <v>5.1577056233333328E-2</v>
          </cell>
          <cell r="I44">
            <v>300000000</v>
          </cell>
        </row>
        <row r="45">
          <cell r="A45">
            <v>36291</v>
          </cell>
          <cell r="C45" t="str">
            <v>POLOGNE</v>
          </cell>
          <cell r="E45" t="str">
            <v>PLN</v>
          </cell>
          <cell r="F45">
            <v>50000000</v>
          </cell>
          <cell r="G45">
            <v>78112436.903776795</v>
          </cell>
          <cell r="H45">
            <v>1.5622487380755359</v>
          </cell>
          <cell r="I45">
            <v>50000000</v>
          </cell>
        </row>
        <row r="46">
          <cell r="A46">
            <v>36292</v>
          </cell>
          <cell r="C46" t="str">
            <v>GRECE</v>
          </cell>
          <cell r="E46" t="str">
            <v>GRD</v>
          </cell>
          <cell r="F46">
            <v>4125000000</v>
          </cell>
          <cell r="G46">
            <v>82919300.819854394</v>
          </cell>
          <cell r="H46">
            <v>2.0101648683601064E-2</v>
          </cell>
          <cell r="I46">
            <v>4125000000</v>
          </cell>
        </row>
        <row r="47">
          <cell r="A47">
            <v>36293</v>
          </cell>
          <cell r="C47" t="str">
            <v>COREE</v>
          </cell>
          <cell r="E47" t="str">
            <v>USD</v>
          </cell>
          <cell r="F47">
            <v>21648626.140000001</v>
          </cell>
          <cell r="G47">
            <v>155362672.96777099</v>
          </cell>
          <cell r="H47">
            <v>7.1765603952441381</v>
          </cell>
          <cell r="I47">
            <v>26000000000</v>
          </cell>
        </row>
        <row r="48">
          <cell r="A48">
            <v>36308</v>
          </cell>
          <cell r="C48" t="str">
            <v>BRESIL</v>
          </cell>
          <cell r="E48" t="str">
            <v>USD</v>
          </cell>
          <cell r="F48">
            <v>45000000</v>
          </cell>
          <cell r="G48">
            <v>280323504.26999998</v>
          </cell>
          <cell r="H48">
            <v>6.229411206</v>
          </cell>
          <cell r="I48">
            <v>44397916</v>
          </cell>
        </row>
        <row r="49">
          <cell r="A49">
            <v>36320</v>
          </cell>
          <cell r="C49" t="str">
            <v>POLOGNE</v>
          </cell>
          <cell r="E49" t="str">
            <v>PLN</v>
          </cell>
          <cell r="F49">
            <v>60000000</v>
          </cell>
          <cell r="G49">
            <v>95543951.640000001</v>
          </cell>
          <cell r="H49">
            <v>1.592399194</v>
          </cell>
        </row>
        <row r="50">
          <cell r="A50">
            <v>36321</v>
          </cell>
          <cell r="C50" t="str">
            <v>COREE</v>
          </cell>
          <cell r="E50" t="str">
            <v>USD</v>
          </cell>
          <cell r="F50">
            <v>11314186.24</v>
          </cell>
          <cell r="G50">
            <v>71020283.859999999</v>
          </cell>
          <cell r="H50">
            <v>6.277100478416731</v>
          </cell>
          <cell r="I50">
            <v>13000000000</v>
          </cell>
        </row>
        <row r="51">
          <cell r="A51">
            <v>36321</v>
          </cell>
          <cell r="C51" t="str">
            <v>COREE</v>
          </cell>
          <cell r="E51" t="str">
            <v>USD</v>
          </cell>
          <cell r="F51">
            <v>4223164.5199999996</v>
          </cell>
          <cell r="G51">
            <v>26516883.490000002</v>
          </cell>
          <cell r="H51">
            <v>6.2789132093769355</v>
          </cell>
          <cell r="I51">
            <v>5000000000</v>
          </cell>
        </row>
        <row r="52">
          <cell r="A52">
            <v>36322</v>
          </cell>
          <cell r="C52" t="str">
            <v>GRECE</v>
          </cell>
          <cell r="E52" t="str">
            <v>GRD</v>
          </cell>
          <cell r="F52">
            <v>1500000000</v>
          </cell>
          <cell r="G52">
            <v>30394646.609999999</v>
          </cell>
          <cell r="H52">
            <v>2.026309774E-2</v>
          </cell>
        </row>
        <row r="53">
          <cell r="A53">
            <v>36332</v>
          </cell>
          <cell r="C53" t="str">
            <v>BRESIL</v>
          </cell>
          <cell r="E53" t="str">
            <v>USD</v>
          </cell>
          <cell r="F53">
            <v>50000000</v>
          </cell>
          <cell r="G53">
            <v>318425728.16000003</v>
          </cell>
          <cell r="H53">
            <v>6.3685145632000006</v>
          </cell>
          <cell r="I53">
            <v>50947301.348778427</v>
          </cell>
          <cell r="J53">
            <v>6.2500999999999998</v>
          </cell>
        </row>
        <row r="54">
          <cell r="A54">
            <v>36336</v>
          </cell>
          <cell r="C54" t="str">
            <v>POLOGNE</v>
          </cell>
          <cell r="E54" t="str">
            <v>PLN</v>
          </cell>
          <cell r="F54">
            <v>41069000</v>
          </cell>
          <cell r="G54">
            <v>65021881.890000001</v>
          </cell>
          <cell r="H54">
            <v>1.5832350894835521</v>
          </cell>
        </row>
        <row r="55">
          <cell r="A55">
            <v>36339</v>
          </cell>
          <cell r="C55" t="str">
            <v>BRESIL</v>
          </cell>
          <cell r="E55" t="str">
            <v>USD</v>
          </cell>
          <cell r="F55">
            <v>130000000</v>
          </cell>
          <cell r="G55">
            <v>826943463.92999995</v>
          </cell>
          <cell r="H55">
            <v>6.3611035686923074</v>
          </cell>
          <cell r="I55">
            <v>132308837.2874034</v>
          </cell>
          <cell r="J55">
            <v>6.2500999999999998</v>
          </cell>
        </row>
        <row r="56">
          <cell r="A56">
            <v>36339</v>
          </cell>
          <cell r="C56" t="str">
            <v>COREE</v>
          </cell>
          <cell r="E56" t="str">
            <v>USD</v>
          </cell>
          <cell r="F56">
            <v>32067949.379999999</v>
          </cell>
          <cell r="G56">
            <v>201005216.16</v>
          </cell>
          <cell r="H56">
            <v>6.2681032010535125</v>
          </cell>
          <cell r="I56">
            <v>37000000000</v>
          </cell>
        </row>
        <row r="57">
          <cell r="A57">
            <v>36318</v>
          </cell>
          <cell r="C57" t="str">
            <v>CHINE</v>
          </cell>
          <cell r="D57" t="str">
            <v>NANJING</v>
          </cell>
          <cell r="E57" t="str">
            <v>USD</v>
          </cell>
          <cell r="F57">
            <v>3600000</v>
          </cell>
          <cell r="G57">
            <v>22439987.93</v>
          </cell>
          <cell r="H57">
            <v>6.2333299805555553</v>
          </cell>
          <cell r="I57">
            <v>29772000</v>
          </cell>
        </row>
        <row r="58">
          <cell r="A58">
            <v>36320</v>
          </cell>
          <cell r="C58" t="str">
            <v>CHINE</v>
          </cell>
          <cell r="D58" t="str">
            <v>CHONGQINQ</v>
          </cell>
          <cell r="E58" t="str">
            <v>USD</v>
          </cell>
          <cell r="F58">
            <v>1650000</v>
          </cell>
          <cell r="G58">
            <v>10578715.299999999</v>
          </cell>
          <cell r="H58">
            <v>6.4113426060606056</v>
          </cell>
          <cell r="I58">
            <v>13645500</v>
          </cell>
        </row>
        <row r="59">
          <cell r="A59">
            <v>36341</v>
          </cell>
          <cell r="C59" t="str">
            <v>GLOBAL</v>
          </cell>
          <cell r="E59" t="str">
            <v>USD</v>
          </cell>
          <cell r="F59">
            <v>1888739.38</v>
          </cell>
          <cell r="G59">
            <v>12878823.65</v>
          </cell>
          <cell r="H59">
            <v>6.8187404712237223</v>
          </cell>
        </row>
        <row r="60">
          <cell r="A60">
            <v>36347</v>
          </cell>
          <cell r="C60" t="str">
            <v>COLOMBIE</v>
          </cell>
          <cell r="E60" t="str">
            <v>USD</v>
          </cell>
          <cell r="F60">
            <v>1574127.08</v>
          </cell>
          <cell r="G60">
            <v>10098340.043616001</v>
          </cell>
          <cell r="H60">
            <v>6.4151999999999996</v>
          </cell>
          <cell r="I60">
            <v>2750000000</v>
          </cell>
        </row>
        <row r="61">
          <cell r="A61">
            <v>36347</v>
          </cell>
          <cell r="C61" t="str">
            <v>GLOBAL</v>
          </cell>
          <cell r="E61" t="str">
            <v>USD</v>
          </cell>
          <cell r="F61">
            <v>2399118</v>
          </cell>
          <cell r="G61">
            <v>15390887.490718827</v>
          </cell>
          <cell r="H61">
            <v>6.4152273838630807</v>
          </cell>
        </row>
        <row r="62">
          <cell r="A62">
            <v>36348</v>
          </cell>
          <cell r="C62" t="str">
            <v>ARGENTINE</v>
          </cell>
          <cell r="E62" t="str">
            <v>USD</v>
          </cell>
          <cell r="F62">
            <v>400000</v>
          </cell>
          <cell r="G62">
            <v>2562332.03125</v>
          </cell>
          <cell r="H62">
            <v>6.4058300781249997</v>
          </cell>
        </row>
        <row r="63">
          <cell r="A63">
            <v>36354</v>
          </cell>
          <cell r="C63" t="str">
            <v>COREE</v>
          </cell>
          <cell r="E63" t="str">
            <v>USD</v>
          </cell>
          <cell r="F63">
            <v>5042016.8099999996</v>
          </cell>
          <cell r="G63">
            <v>32447230.654735304</v>
          </cell>
          <cell r="H63">
            <v>6.4353674090061803</v>
          </cell>
          <cell r="I63">
            <v>6000000000</v>
          </cell>
        </row>
        <row r="64">
          <cell r="A64">
            <v>36369</v>
          </cell>
          <cell r="C64" t="str">
            <v>COREE</v>
          </cell>
          <cell r="E64" t="str">
            <v>USD</v>
          </cell>
          <cell r="F64">
            <v>9109730.8499999996</v>
          </cell>
          <cell r="G64">
            <v>55898893.537637509</v>
          </cell>
          <cell r="H64">
            <v>6.1361739943872777</v>
          </cell>
          <cell r="I64">
            <v>11000000000</v>
          </cell>
        </row>
        <row r="65">
          <cell r="A65">
            <v>36371</v>
          </cell>
          <cell r="C65" t="str">
            <v>GLOBAL</v>
          </cell>
          <cell r="E65" t="str">
            <v>USD</v>
          </cell>
          <cell r="F65">
            <v>-6907585</v>
          </cell>
          <cell r="G65">
            <v>-42505429.02293621</v>
          </cell>
          <cell r="H65">
            <v>6.1534427767354591</v>
          </cell>
        </row>
        <row r="66">
          <cell r="A66">
            <v>36347</v>
          </cell>
          <cell r="C66" t="str">
            <v>SUISSE</v>
          </cell>
          <cell r="E66" t="str">
            <v>CHF</v>
          </cell>
          <cell r="F66">
            <v>100000</v>
          </cell>
          <cell r="G66">
            <v>409078.26629248518</v>
          </cell>
          <cell r="H66">
            <v>4.0907826629248518</v>
          </cell>
        </row>
        <row r="67">
          <cell r="A67">
            <v>36361</v>
          </cell>
          <cell r="C67" t="str">
            <v>GRECE</v>
          </cell>
          <cell r="E67" t="str">
            <v>GRD</v>
          </cell>
          <cell r="F67">
            <v>2100000000</v>
          </cell>
          <cell r="G67">
            <v>42493435.543079242</v>
          </cell>
          <cell r="H67">
            <v>2.0234969306228211E-2</v>
          </cell>
        </row>
        <row r="68">
          <cell r="A68">
            <v>36353</v>
          </cell>
          <cell r="C68" t="str">
            <v>THAILANDE</v>
          </cell>
          <cell r="E68" t="str">
            <v>THB</v>
          </cell>
          <cell r="F68">
            <v>3534000000</v>
          </cell>
          <cell r="G68">
            <v>610753678.09685993</v>
          </cell>
          <cell r="H68">
            <v>0.17282220659220712</v>
          </cell>
        </row>
        <row r="69">
          <cell r="A69">
            <v>36376</v>
          </cell>
          <cell r="C69" t="str">
            <v>CHILI</v>
          </cell>
          <cell r="E69" t="str">
            <v>USD</v>
          </cell>
          <cell r="F69">
            <v>3000000</v>
          </cell>
          <cell r="G69">
            <v>18287064.399999999</v>
          </cell>
          <cell r="H69">
            <v>6.0956881333333328</v>
          </cell>
          <cell r="I69">
            <v>1519237717.039129</v>
          </cell>
          <cell r="J69">
            <v>1.2037000000000001E-2</v>
          </cell>
        </row>
        <row r="70">
          <cell r="A70">
            <v>36378</v>
          </cell>
          <cell r="C70" t="str">
            <v>JAPON</v>
          </cell>
          <cell r="E70" t="str">
            <v>JPY</v>
          </cell>
          <cell r="F70">
            <v>200000000</v>
          </cell>
          <cell r="G70">
            <v>10605610.35</v>
          </cell>
          <cell r="H70">
            <v>5.3028051749999999E-2</v>
          </cell>
        </row>
        <row r="71">
          <cell r="A71">
            <v>36378</v>
          </cell>
          <cell r="C71" t="str">
            <v>GLOBAL</v>
          </cell>
          <cell r="E71" t="str">
            <v>USD</v>
          </cell>
          <cell r="F71">
            <v>400000</v>
          </cell>
          <cell r="G71">
            <v>2443042.83</v>
          </cell>
          <cell r="H71">
            <v>6.1076070749999998</v>
          </cell>
        </row>
        <row r="72">
          <cell r="A72">
            <v>36388</v>
          </cell>
          <cell r="C72" t="str">
            <v>BRESIL</v>
          </cell>
          <cell r="E72" t="str">
            <v>USD</v>
          </cell>
          <cell r="F72">
            <v>16250000</v>
          </cell>
          <cell r="G72">
            <v>101007308.34999999</v>
          </cell>
          <cell r="H72">
            <v>6.2158343599999997</v>
          </cell>
          <cell r="I72">
            <v>17516831.99798831</v>
          </cell>
          <cell r="J72">
            <v>5.7663000000000002</v>
          </cell>
        </row>
        <row r="73">
          <cell r="A73">
            <v>36389</v>
          </cell>
          <cell r="C73" t="str">
            <v>GRECE</v>
          </cell>
          <cell r="E73" t="str">
            <v>GRD</v>
          </cell>
          <cell r="F73">
            <v>2000000000</v>
          </cell>
          <cell r="G73">
            <v>40156353.049999997</v>
          </cell>
          <cell r="H73">
            <v>2.0078176524999998E-2</v>
          </cell>
        </row>
        <row r="74">
          <cell r="A74">
            <v>36391</v>
          </cell>
          <cell r="C74" t="str">
            <v>GLOBAL</v>
          </cell>
          <cell r="E74" t="str">
            <v>USD</v>
          </cell>
          <cell r="F74">
            <v>1440331.04</v>
          </cell>
          <cell r="G74">
            <v>8985213.7100000009</v>
          </cell>
          <cell r="H74">
            <v>6.2382976277453555</v>
          </cell>
        </row>
        <row r="75">
          <cell r="A75">
            <v>36405</v>
          </cell>
          <cell r="C75" t="str">
            <v>CHILI</v>
          </cell>
          <cell r="E75" t="str">
            <v>USD</v>
          </cell>
          <cell r="F75">
            <v>500000</v>
          </cell>
          <cell r="G75">
            <v>3105857.0075757573</v>
          </cell>
          <cell r="H75">
            <v>6.2117140151515144</v>
          </cell>
        </row>
        <row r="76">
          <cell r="A76">
            <v>36411</v>
          </cell>
          <cell r="C76" t="str">
            <v>COREE</v>
          </cell>
          <cell r="E76" t="str">
            <v>USD</v>
          </cell>
          <cell r="F76">
            <v>21812080.539999999</v>
          </cell>
          <cell r="G76">
            <v>135119340.02055699</v>
          </cell>
          <cell r="H76">
            <v>6.1947020492964393</v>
          </cell>
          <cell r="I76">
            <v>26000000000</v>
          </cell>
        </row>
        <row r="77">
          <cell r="A77">
            <v>36416</v>
          </cell>
          <cell r="C77" t="str">
            <v>COLOMBIE</v>
          </cell>
          <cell r="E77" t="str">
            <v>USD</v>
          </cell>
          <cell r="F77">
            <v>1390000</v>
          </cell>
          <cell r="G77">
            <v>8597644.7901933044</v>
          </cell>
          <cell r="H77">
            <v>6.1853559641678446</v>
          </cell>
          <cell r="I77">
            <v>2750000000</v>
          </cell>
        </row>
        <row r="78">
          <cell r="A78">
            <v>36431</v>
          </cell>
          <cell r="C78" t="str">
            <v>COREE</v>
          </cell>
          <cell r="E78" t="str">
            <v>USD</v>
          </cell>
          <cell r="F78">
            <v>10770505.390000001</v>
          </cell>
          <cell r="G78">
            <v>67834742.238197118</v>
          </cell>
          <cell r="H78">
            <v>6.2981949111857896</v>
          </cell>
          <cell r="I78">
            <v>13000000000</v>
          </cell>
        </row>
        <row r="79">
          <cell r="A79">
            <v>36425</v>
          </cell>
          <cell r="C79" t="str">
            <v>GRECE</v>
          </cell>
          <cell r="E79" t="str">
            <v>GRD</v>
          </cell>
          <cell r="F79">
            <v>3200000000</v>
          </cell>
          <cell r="G79">
            <v>64331190.044518992</v>
          </cell>
          <cell r="H79">
            <v>49.742589835280675</v>
          </cell>
        </row>
        <row r="80">
          <cell r="A80">
            <v>36433</v>
          </cell>
          <cell r="C80" t="str">
            <v>JAPON</v>
          </cell>
          <cell r="E80" t="str">
            <v>JPY</v>
          </cell>
          <cell r="F80">
            <v>210000000</v>
          </cell>
          <cell r="G80">
            <v>12387677.1672397</v>
          </cell>
          <cell r="H80">
            <v>16.952330704529775</v>
          </cell>
        </row>
        <row r="81">
          <cell r="A81">
            <v>36434</v>
          </cell>
          <cell r="C81" t="str">
            <v>TAIWAN</v>
          </cell>
          <cell r="E81" t="str">
            <v>USD</v>
          </cell>
          <cell r="F81">
            <v>680100.76</v>
          </cell>
          <cell r="G81">
            <v>4227794.2970746784</v>
          </cell>
          <cell r="H81">
            <v>6.2164234268385146</v>
          </cell>
          <cell r="I81">
            <v>21600000</v>
          </cell>
        </row>
        <row r="82">
          <cell r="A82">
            <v>36434</v>
          </cell>
          <cell r="C82" t="str">
            <v>GLOBAL</v>
          </cell>
          <cell r="E82" t="str">
            <v>USD</v>
          </cell>
          <cell r="F82">
            <v>3405872.43</v>
          </cell>
          <cell r="G82">
            <v>22126432.223091118</v>
          </cell>
          <cell r="H82">
            <v>6.4965534317123899</v>
          </cell>
        </row>
        <row r="83">
          <cell r="A83">
            <v>36437</v>
          </cell>
          <cell r="C83" t="str">
            <v>GRECE</v>
          </cell>
          <cell r="E83" t="str">
            <v>GRD</v>
          </cell>
          <cell r="F83">
            <v>4500000000</v>
          </cell>
          <cell r="G83">
            <v>89840714.018319204</v>
          </cell>
          <cell r="H83">
            <v>1.9964603115182045E-2</v>
          </cell>
        </row>
        <row r="84">
          <cell r="A84">
            <v>36438</v>
          </cell>
          <cell r="C84" t="str">
            <v>CHILI</v>
          </cell>
          <cell r="E84" t="str">
            <v>USD</v>
          </cell>
          <cell r="F84">
            <v>1500000</v>
          </cell>
          <cell r="G84">
            <v>9744830.1475685854</v>
          </cell>
          <cell r="H84">
            <v>6.4965534317123899</v>
          </cell>
          <cell r="I84">
            <v>794025000</v>
          </cell>
          <cell r="J84">
            <v>1.2272699408165468E-2</v>
          </cell>
        </row>
        <row r="85">
          <cell r="A85">
            <v>36441</v>
          </cell>
          <cell r="C85" t="str">
            <v>CHINE</v>
          </cell>
          <cell r="E85" t="str">
            <v>USD</v>
          </cell>
          <cell r="F85">
            <v>3500000</v>
          </cell>
          <cell r="G85">
            <v>22737937.010993365</v>
          </cell>
          <cell r="H85">
            <v>6.4965534317123899</v>
          </cell>
          <cell r="I85">
            <v>28973350</v>
          </cell>
        </row>
        <row r="86">
          <cell r="A86">
            <v>36446</v>
          </cell>
          <cell r="C86" t="str">
            <v>COLOMBIE</v>
          </cell>
          <cell r="E86" t="str">
            <v>USD</v>
          </cell>
          <cell r="F86">
            <v>2211055.2799999998</v>
          </cell>
          <cell r="G86">
            <v>14364238.766989797</v>
          </cell>
          <cell r="H86">
            <v>6.4965534317123899</v>
          </cell>
          <cell r="I86">
            <v>4400000000</v>
          </cell>
        </row>
        <row r="87">
          <cell r="A87">
            <v>36446</v>
          </cell>
          <cell r="C87" t="str">
            <v>JAPON</v>
          </cell>
          <cell r="E87" t="str">
            <v>JPY</v>
          </cell>
          <cell r="F87">
            <v>300000000</v>
          </cell>
          <cell r="G87">
            <v>17170150.962164801</v>
          </cell>
          <cell r="H87">
            <v>5.7233836540549338E-2</v>
          </cell>
        </row>
        <row r="88">
          <cell r="A88">
            <v>36466</v>
          </cell>
          <cell r="C88" t="str">
            <v>GLOBAL</v>
          </cell>
          <cell r="E88" t="str">
            <v>USD</v>
          </cell>
          <cell r="F88">
            <v>5912996</v>
          </cell>
          <cell r="G88">
            <v>38414094.455501631</v>
          </cell>
          <cell r="H88">
            <v>6.4965534317123899</v>
          </cell>
        </row>
        <row r="89">
          <cell r="A89">
            <v>36482</v>
          </cell>
          <cell r="C89" t="str">
            <v>GLOBAL</v>
          </cell>
          <cell r="E89" t="str">
            <v>USD</v>
          </cell>
          <cell r="F89">
            <v>-4068549</v>
          </cell>
          <cell r="G89">
            <v>-26431545.968040012</v>
          </cell>
          <cell r="H89">
            <v>6.4965534317123899</v>
          </cell>
        </row>
        <row r="90">
          <cell r="A90">
            <v>36467</v>
          </cell>
          <cell r="C90" t="str">
            <v>CHILI</v>
          </cell>
          <cell r="E90" t="str">
            <v>USD</v>
          </cell>
          <cell r="F90">
            <v>1000000</v>
          </cell>
          <cell r="G90">
            <v>6256740.8913799999</v>
          </cell>
          <cell r="H90">
            <v>6.3964662919500004</v>
          </cell>
        </row>
        <row r="91">
          <cell r="A91">
            <v>36486</v>
          </cell>
          <cell r="C91" t="str">
            <v>ARGENTINE</v>
          </cell>
          <cell r="E91" t="str">
            <v>USD</v>
          </cell>
          <cell r="F91">
            <v>400000</v>
          </cell>
          <cell r="G91">
            <v>2558586.5167800002</v>
          </cell>
          <cell r="H91">
            <v>6.3964662919500004</v>
          </cell>
          <cell r="I91">
            <v>393798.51840000006</v>
          </cell>
        </row>
        <row r="92">
          <cell r="A92">
            <v>36490</v>
          </cell>
          <cell r="C92" t="str">
            <v>JAPON</v>
          </cell>
          <cell r="E92" t="str">
            <v>JPY</v>
          </cell>
          <cell r="F92">
            <v>300000000</v>
          </cell>
          <cell r="G92">
            <v>18232845.362730894</v>
          </cell>
          <cell r="H92">
            <v>6.0776151209102978E-2</v>
          </cell>
        </row>
        <row r="93">
          <cell r="A93">
            <v>36490</v>
          </cell>
          <cell r="C93" t="str">
            <v>COREE</v>
          </cell>
          <cell r="E93" t="str">
            <v>USD</v>
          </cell>
          <cell r="F93">
            <v>13635589</v>
          </cell>
          <cell r="G93">
            <v>86804738.002289996</v>
          </cell>
          <cell r="H93">
            <v>6.4965534317123899</v>
          </cell>
          <cell r="I93">
            <v>15000000000</v>
          </cell>
        </row>
        <row r="94">
          <cell r="A94">
            <v>36494</v>
          </cell>
          <cell r="C94" t="str">
            <v>POLOGNE</v>
          </cell>
          <cell r="E94" t="str">
            <v>PLN</v>
          </cell>
          <cell r="F94">
            <v>366384577.23000002</v>
          </cell>
          <cell r="G94">
            <v>560000000</v>
          </cell>
          <cell r="H94">
            <v>1.5284486160247319</v>
          </cell>
          <cell r="K94">
            <v>3064105936.3991446</v>
          </cell>
        </row>
        <row r="95">
          <cell r="A95">
            <v>36496</v>
          </cell>
          <cell r="C95" t="str">
            <v>POLOGNE</v>
          </cell>
          <cell r="E95" t="str">
            <v>PLN</v>
          </cell>
          <cell r="F95">
            <v>69770000</v>
          </cell>
          <cell r="G95">
            <v>106639859.94004555</v>
          </cell>
          <cell r="H95">
            <v>1.5284486160247319</v>
          </cell>
        </row>
        <row r="96">
          <cell r="A96">
            <v>36496</v>
          </cell>
          <cell r="C96" t="str">
            <v>POLOGNE</v>
          </cell>
          <cell r="E96" t="str">
            <v>EUR</v>
          </cell>
          <cell r="F96">
            <v>8151640.1399999997</v>
          </cell>
          <cell r="G96">
            <v>53471254.113139793</v>
          </cell>
          <cell r="H96">
            <v>6.5595699999999999</v>
          </cell>
          <cell r="I96">
            <v>34984005.057501107</v>
          </cell>
        </row>
        <row r="97">
          <cell r="C97" t="str">
            <v>COREE</v>
          </cell>
          <cell r="E97" t="str">
            <v>USD</v>
          </cell>
          <cell r="F97">
            <v>17689722.27</v>
          </cell>
          <cell r="G97">
            <v>114922225.91920759</v>
          </cell>
          <cell r="H97">
            <v>6.4965534317123899</v>
          </cell>
          <cell r="I97">
            <v>20000000000</v>
          </cell>
        </row>
        <row r="98">
          <cell r="A98">
            <v>36537</v>
          </cell>
          <cell r="C98" t="str">
            <v>BRESIL</v>
          </cell>
          <cell r="E98" t="str">
            <v>USD</v>
          </cell>
          <cell r="F98">
            <v>371796153.85000002</v>
          </cell>
          <cell r="G98">
            <v>2429539</v>
          </cell>
          <cell r="I98">
            <v>664837</v>
          </cell>
          <cell r="K98">
            <v>2285310311.49544</v>
          </cell>
        </row>
        <row r="99">
          <cell r="A99">
            <v>36539</v>
          </cell>
          <cell r="C99" t="str">
            <v>CHINE</v>
          </cell>
          <cell r="E99" t="str">
            <v>USD</v>
          </cell>
          <cell r="F99">
            <v>150000</v>
          </cell>
          <cell r="G99">
            <v>972000</v>
          </cell>
          <cell r="H99">
            <v>6.48</v>
          </cell>
          <cell r="I99">
            <v>1242000</v>
          </cell>
        </row>
        <row r="100">
          <cell r="A100">
            <v>36543</v>
          </cell>
          <cell r="C100" t="str">
            <v>TCHEQUIE</v>
          </cell>
          <cell r="E100" t="str">
            <v>CZK</v>
          </cell>
          <cell r="F100">
            <v>630000000</v>
          </cell>
          <cell r="G100">
            <v>114786000</v>
          </cell>
          <cell r="H100">
            <v>0.1822</v>
          </cell>
        </row>
        <row r="101">
          <cell r="A101">
            <v>36543</v>
          </cell>
          <cell r="C101" t="str">
            <v>TCHEQUIE</v>
          </cell>
          <cell r="E101" t="str">
            <v>CZK</v>
          </cell>
          <cell r="F101">
            <v>170000000</v>
          </cell>
          <cell r="G101">
            <v>30974000</v>
          </cell>
          <cell r="H101">
            <v>0.1822</v>
          </cell>
        </row>
        <row r="102">
          <cell r="A102">
            <v>36557</v>
          </cell>
          <cell r="C102" t="str">
            <v>CHILI</v>
          </cell>
          <cell r="E102" t="str">
            <v>USD</v>
          </cell>
          <cell r="F102">
            <v>2000000</v>
          </cell>
          <cell r="G102">
            <v>13325688.16658202</v>
          </cell>
          <cell r="H102">
            <v>6.6628440832910103</v>
          </cell>
          <cell r="I102">
            <v>1022457466.9363939</v>
          </cell>
        </row>
        <row r="103">
          <cell r="A103">
            <v>36557</v>
          </cell>
          <cell r="C103" t="str">
            <v>SUISSE</v>
          </cell>
          <cell r="E103" t="str">
            <v>CHF</v>
          </cell>
          <cell r="F103">
            <v>1000000</v>
          </cell>
          <cell r="G103">
            <v>4077813.0372062996</v>
          </cell>
          <cell r="H103">
            <v>4.0778130372062993</v>
          </cell>
        </row>
        <row r="104">
          <cell r="A104">
            <v>36565</v>
          </cell>
          <cell r="C104" t="str">
            <v>TCHEQUIE</v>
          </cell>
          <cell r="E104" t="str">
            <v>CZK</v>
          </cell>
          <cell r="F104">
            <v>420000000</v>
          </cell>
          <cell r="G104">
            <v>77301329.936734602</v>
          </cell>
          <cell r="H104">
            <v>0.18405078556365381</v>
          </cell>
        </row>
        <row r="105">
          <cell r="A105">
            <v>36571</v>
          </cell>
          <cell r="C105" t="str">
            <v>HONGRIE</v>
          </cell>
          <cell r="E105" t="str">
            <v>HUF</v>
          </cell>
          <cell r="F105">
            <v>38964445.020000003</v>
          </cell>
          <cell r="G105">
            <v>1000000</v>
          </cell>
          <cell r="H105">
            <v>2.5664423026857213E-2</v>
          </cell>
        </row>
        <row r="106">
          <cell r="A106">
            <v>36573</v>
          </cell>
          <cell r="C106" t="str">
            <v>SLOVAQUIE</v>
          </cell>
          <cell r="E106" t="str">
            <v>SKK</v>
          </cell>
          <cell r="F106">
            <v>11536822</v>
          </cell>
          <cell r="G106">
            <v>1792010.240214</v>
          </cell>
          <cell r="H106">
            <v>0.15532962545612647</v>
          </cell>
        </row>
        <row r="107">
          <cell r="A107">
            <v>36578</v>
          </cell>
          <cell r="C107" t="str">
            <v>CHILI</v>
          </cell>
          <cell r="E107" t="str">
            <v>USD</v>
          </cell>
          <cell r="F107">
            <v>9000000</v>
          </cell>
          <cell r="G107">
            <v>59789477.415434472</v>
          </cell>
          <cell r="H107">
            <v>6.6432752683816076</v>
          </cell>
          <cell r="I107">
            <v>4587545263.2114229</v>
          </cell>
        </row>
        <row r="108">
          <cell r="A108">
            <v>36581</v>
          </cell>
          <cell r="C108" t="str">
            <v>ARGENTINE</v>
          </cell>
          <cell r="E108" t="str">
            <v>USD</v>
          </cell>
          <cell r="F108">
            <v>400000</v>
          </cell>
          <cell r="G108">
            <v>2610774.1293532341</v>
          </cell>
          <cell r="H108">
            <v>6.5269353233830856</v>
          </cell>
          <cell r="I108">
            <v>390670.69631789578</v>
          </cell>
        </row>
        <row r="109">
          <cell r="A109">
            <v>36585</v>
          </cell>
          <cell r="C109" t="str">
            <v>CARR ASIA</v>
          </cell>
          <cell r="E109" t="str">
            <v>HKD</v>
          </cell>
          <cell r="F109">
            <v>50000000</v>
          </cell>
          <cell r="G109">
            <v>42645009.036653705</v>
          </cell>
          <cell r="H109">
            <v>0.85290018073307405</v>
          </cell>
        </row>
        <row r="110">
          <cell r="A110">
            <v>36601</v>
          </cell>
          <cell r="C110" t="str">
            <v>CHILI</v>
          </cell>
          <cell r="E110" t="str">
            <v>USD</v>
          </cell>
          <cell r="F110">
            <v>600000</v>
          </cell>
          <cell r="G110">
            <v>4094612.9837702871</v>
          </cell>
          <cell r="H110">
            <v>6.8243549729504789</v>
          </cell>
          <cell r="I110">
            <v>305568133.11718559</v>
          </cell>
          <cell r="J110">
            <v>1.34E-2</v>
          </cell>
        </row>
        <row r="111">
          <cell r="A111">
            <v>36605</v>
          </cell>
          <cell r="C111" t="str">
            <v>GLOBAL</v>
          </cell>
          <cell r="E111" t="str">
            <v>USD</v>
          </cell>
          <cell r="F111">
            <v>1799243.3</v>
          </cell>
          <cell r="G111">
            <v>12221458.396376722</v>
          </cell>
          <cell r="H111">
            <v>6.7925546235891066</v>
          </cell>
        </row>
        <row r="112">
          <cell r="A112">
            <v>36572</v>
          </cell>
          <cell r="C112" t="str">
            <v>GLOBAL</v>
          </cell>
          <cell r="E112" t="str">
            <v>USD</v>
          </cell>
          <cell r="F112">
            <v>-9137096</v>
          </cell>
          <cell r="G112">
            <v>-60879046.022061959</v>
          </cell>
          <cell r="H112">
            <v>6.6628440832910103</v>
          </cell>
        </row>
        <row r="113">
          <cell r="A113">
            <v>36586</v>
          </cell>
          <cell r="C113" t="str">
            <v>CHILI</v>
          </cell>
          <cell r="E113" t="str">
            <v>USD</v>
          </cell>
          <cell r="F113">
            <v>700000</v>
          </cell>
          <cell r="G113">
            <v>4777048.4810653348</v>
          </cell>
          <cell r="H113">
            <v>6.824354972950478</v>
          </cell>
          <cell r="I113">
            <v>356496155.30338317</v>
          </cell>
          <cell r="J113">
            <v>1.34E-2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/>
      <sheetData sheetId="50" refreshError="1"/>
      <sheetData sheetId="51" refreshError="1"/>
      <sheetData sheetId="5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-05"/>
      <sheetName val="Current"/>
    </sheetNames>
    <sheetDataSet>
      <sheetData sheetId="0" refreshError="1">
        <row r="8">
          <cell r="A8">
            <v>35</v>
          </cell>
        </row>
        <row r="9">
          <cell r="A9">
            <v>55</v>
          </cell>
        </row>
        <row r="10">
          <cell r="A10">
            <v>59</v>
          </cell>
        </row>
        <row r="11">
          <cell r="A11">
            <v>62</v>
          </cell>
        </row>
        <row r="12">
          <cell r="A12">
            <v>67</v>
          </cell>
        </row>
        <row r="13">
          <cell r="A13">
            <v>173</v>
          </cell>
        </row>
        <row r="14">
          <cell r="A14">
            <v>214</v>
          </cell>
        </row>
        <row r="15">
          <cell r="A15">
            <v>226</v>
          </cell>
        </row>
        <row r="16">
          <cell r="A16">
            <v>245</v>
          </cell>
        </row>
        <row r="17">
          <cell r="A17">
            <v>247</v>
          </cell>
        </row>
        <row r="18">
          <cell r="A18">
            <v>248</v>
          </cell>
        </row>
        <row r="19">
          <cell r="A19">
            <v>250</v>
          </cell>
        </row>
        <row r="20">
          <cell r="A20">
            <v>251</v>
          </cell>
        </row>
        <row r="21">
          <cell r="A21">
            <v>252</v>
          </cell>
        </row>
        <row r="22">
          <cell r="A22">
            <v>254</v>
          </cell>
        </row>
        <row r="23">
          <cell r="A23">
            <v>255</v>
          </cell>
        </row>
        <row r="24">
          <cell r="A24">
            <v>256</v>
          </cell>
        </row>
        <row r="25">
          <cell r="A25">
            <v>257</v>
          </cell>
        </row>
        <row r="26">
          <cell r="A26">
            <v>258</v>
          </cell>
        </row>
        <row r="27">
          <cell r="A27">
            <v>260</v>
          </cell>
        </row>
        <row r="28">
          <cell r="A28">
            <v>262</v>
          </cell>
        </row>
        <row r="29">
          <cell r="A29">
            <v>263</v>
          </cell>
        </row>
        <row r="30">
          <cell r="A30">
            <v>264</v>
          </cell>
        </row>
        <row r="31">
          <cell r="A31">
            <v>265</v>
          </cell>
        </row>
        <row r="32">
          <cell r="A32">
            <v>266</v>
          </cell>
        </row>
        <row r="33">
          <cell r="A33">
            <v>267</v>
          </cell>
        </row>
        <row r="34">
          <cell r="A34">
            <v>268</v>
          </cell>
        </row>
        <row r="35">
          <cell r="A35">
            <v>270</v>
          </cell>
        </row>
        <row r="36">
          <cell r="A36">
            <v>273</v>
          </cell>
        </row>
        <row r="37">
          <cell r="A37">
            <v>275</v>
          </cell>
        </row>
        <row r="38">
          <cell r="A38">
            <v>278</v>
          </cell>
        </row>
        <row r="39">
          <cell r="A39">
            <v>279</v>
          </cell>
        </row>
        <row r="40">
          <cell r="A40">
            <v>280</v>
          </cell>
        </row>
        <row r="41">
          <cell r="A41">
            <v>282</v>
          </cell>
        </row>
        <row r="42">
          <cell r="A42">
            <v>283</v>
          </cell>
        </row>
        <row r="43">
          <cell r="A43">
            <v>284</v>
          </cell>
        </row>
        <row r="44">
          <cell r="A44">
            <v>285</v>
          </cell>
        </row>
        <row r="45">
          <cell r="A45">
            <v>288</v>
          </cell>
        </row>
        <row r="46">
          <cell r="A46">
            <v>291</v>
          </cell>
        </row>
        <row r="47">
          <cell r="A47">
            <v>292</v>
          </cell>
        </row>
        <row r="48">
          <cell r="A48">
            <v>295</v>
          </cell>
        </row>
        <row r="49">
          <cell r="A49">
            <v>297</v>
          </cell>
        </row>
        <row r="50">
          <cell r="A50">
            <v>299</v>
          </cell>
        </row>
        <row r="51">
          <cell r="A51">
            <v>301</v>
          </cell>
        </row>
        <row r="52">
          <cell r="A52">
            <v>302</v>
          </cell>
        </row>
        <row r="53">
          <cell r="A53">
            <v>306</v>
          </cell>
        </row>
        <row r="54">
          <cell r="A54">
            <v>307</v>
          </cell>
        </row>
        <row r="55">
          <cell r="A55">
            <v>308</v>
          </cell>
        </row>
        <row r="56">
          <cell r="A56">
            <v>311</v>
          </cell>
        </row>
        <row r="57">
          <cell r="A57">
            <v>312</v>
          </cell>
        </row>
        <row r="58">
          <cell r="A58">
            <v>313</v>
          </cell>
        </row>
        <row r="59">
          <cell r="A59">
            <v>318</v>
          </cell>
        </row>
        <row r="60">
          <cell r="A60">
            <v>319</v>
          </cell>
        </row>
        <row r="61">
          <cell r="A61">
            <v>320</v>
          </cell>
        </row>
        <row r="62">
          <cell r="A62">
            <v>321</v>
          </cell>
        </row>
        <row r="63">
          <cell r="A63">
            <v>322</v>
          </cell>
        </row>
        <row r="64">
          <cell r="A64">
            <v>324</v>
          </cell>
        </row>
        <row r="65">
          <cell r="A65">
            <v>325</v>
          </cell>
        </row>
        <row r="66">
          <cell r="A66">
            <v>326</v>
          </cell>
        </row>
        <row r="67">
          <cell r="A67">
            <v>327</v>
          </cell>
        </row>
        <row r="68">
          <cell r="A68">
            <v>328</v>
          </cell>
        </row>
        <row r="69">
          <cell r="A69">
            <v>331</v>
          </cell>
        </row>
        <row r="70">
          <cell r="A70">
            <v>332</v>
          </cell>
        </row>
        <row r="71">
          <cell r="A71">
            <v>333</v>
          </cell>
        </row>
        <row r="72">
          <cell r="A72">
            <v>335</v>
          </cell>
        </row>
        <row r="73">
          <cell r="A73">
            <v>336</v>
          </cell>
        </row>
        <row r="74">
          <cell r="A74">
            <v>338</v>
          </cell>
        </row>
        <row r="75">
          <cell r="A75">
            <v>339</v>
          </cell>
        </row>
        <row r="76">
          <cell r="A76">
            <v>342</v>
          </cell>
        </row>
        <row r="77">
          <cell r="A77">
            <v>344</v>
          </cell>
        </row>
        <row r="78">
          <cell r="A78">
            <v>345</v>
          </cell>
        </row>
        <row r="79">
          <cell r="A79">
            <v>346</v>
          </cell>
        </row>
        <row r="80">
          <cell r="A80">
            <v>347</v>
          </cell>
        </row>
        <row r="81">
          <cell r="A81">
            <v>348</v>
          </cell>
        </row>
        <row r="82">
          <cell r="A82">
            <v>349</v>
          </cell>
        </row>
        <row r="83">
          <cell r="A83">
            <v>350</v>
          </cell>
        </row>
        <row r="84">
          <cell r="A84">
            <v>354</v>
          </cell>
        </row>
        <row r="85">
          <cell r="A85">
            <v>355</v>
          </cell>
        </row>
        <row r="86">
          <cell r="A86">
            <v>356</v>
          </cell>
        </row>
        <row r="87">
          <cell r="A87">
            <v>358</v>
          </cell>
        </row>
        <row r="88">
          <cell r="A88">
            <v>361</v>
          </cell>
        </row>
        <row r="89">
          <cell r="A89">
            <v>362</v>
          </cell>
        </row>
        <row r="90">
          <cell r="A90">
            <v>364</v>
          </cell>
        </row>
        <row r="91">
          <cell r="A91">
            <v>366</v>
          </cell>
        </row>
        <row r="92">
          <cell r="A92">
            <v>367</v>
          </cell>
        </row>
        <row r="93">
          <cell r="A93">
            <v>368</v>
          </cell>
        </row>
        <row r="94">
          <cell r="A94">
            <v>369</v>
          </cell>
        </row>
        <row r="95">
          <cell r="A95">
            <v>370</v>
          </cell>
        </row>
        <row r="96">
          <cell r="A96">
            <v>371</v>
          </cell>
        </row>
        <row r="97">
          <cell r="A97">
            <v>372</v>
          </cell>
        </row>
        <row r="98">
          <cell r="A98">
            <v>374</v>
          </cell>
        </row>
        <row r="99">
          <cell r="A99">
            <v>377</v>
          </cell>
        </row>
        <row r="100">
          <cell r="A100">
            <v>379</v>
          </cell>
        </row>
        <row r="101">
          <cell r="A101">
            <v>381</v>
          </cell>
        </row>
        <row r="102">
          <cell r="A102">
            <v>382</v>
          </cell>
        </row>
        <row r="103">
          <cell r="A103">
            <v>383</v>
          </cell>
        </row>
        <row r="104">
          <cell r="A104">
            <v>384</v>
          </cell>
        </row>
        <row r="105">
          <cell r="A105">
            <v>385</v>
          </cell>
        </row>
        <row r="106">
          <cell r="A106">
            <v>386</v>
          </cell>
        </row>
        <row r="107">
          <cell r="A107">
            <v>387</v>
          </cell>
        </row>
        <row r="108">
          <cell r="A108">
            <v>388</v>
          </cell>
        </row>
        <row r="109">
          <cell r="A109">
            <v>389</v>
          </cell>
        </row>
        <row r="110">
          <cell r="A110">
            <v>390</v>
          </cell>
        </row>
        <row r="111">
          <cell r="A111">
            <v>391</v>
          </cell>
        </row>
        <row r="112">
          <cell r="A112">
            <v>392</v>
          </cell>
        </row>
        <row r="113">
          <cell r="A113">
            <v>393</v>
          </cell>
        </row>
        <row r="114">
          <cell r="A114">
            <v>394</v>
          </cell>
        </row>
        <row r="115">
          <cell r="A115">
            <v>395</v>
          </cell>
        </row>
        <row r="116">
          <cell r="A116">
            <v>396</v>
          </cell>
        </row>
        <row r="117">
          <cell r="A117">
            <v>397</v>
          </cell>
        </row>
        <row r="118">
          <cell r="A118">
            <v>403</v>
          </cell>
        </row>
        <row r="119">
          <cell r="A119">
            <v>404</v>
          </cell>
        </row>
        <row r="120">
          <cell r="A120">
            <v>405</v>
          </cell>
        </row>
        <row r="121">
          <cell r="A121">
            <v>407</v>
          </cell>
        </row>
        <row r="122">
          <cell r="A122">
            <v>411</v>
          </cell>
        </row>
        <row r="123">
          <cell r="A123">
            <v>412</v>
          </cell>
        </row>
        <row r="124">
          <cell r="A124">
            <v>413</v>
          </cell>
        </row>
        <row r="125">
          <cell r="A125">
            <v>416</v>
          </cell>
        </row>
        <row r="126">
          <cell r="A126">
            <v>417</v>
          </cell>
        </row>
        <row r="127">
          <cell r="A127">
            <v>418</v>
          </cell>
        </row>
        <row r="128">
          <cell r="A128">
            <v>419</v>
          </cell>
        </row>
        <row r="129">
          <cell r="A129">
            <v>422</v>
          </cell>
        </row>
        <row r="130">
          <cell r="A130">
            <v>423</v>
          </cell>
        </row>
        <row r="131">
          <cell r="A131">
            <v>424</v>
          </cell>
        </row>
        <row r="132">
          <cell r="A132">
            <v>425</v>
          </cell>
        </row>
        <row r="133">
          <cell r="A133">
            <v>426</v>
          </cell>
        </row>
        <row r="134">
          <cell r="A134">
            <v>427</v>
          </cell>
        </row>
        <row r="135">
          <cell r="A135">
            <v>428</v>
          </cell>
        </row>
        <row r="136">
          <cell r="A136">
            <v>430</v>
          </cell>
        </row>
        <row r="137">
          <cell r="A137">
            <v>431</v>
          </cell>
        </row>
        <row r="138">
          <cell r="A138">
            <v>432</v>
          </cell>
        </row>
        <row r="139">
          <cell r="A139">
            <v>434</v>
          </cell>
        </row>
        <row r="140">
          <cell r="A140">
            <v>435</v>
          </cell>
        </row>
        <row r="141">
          <cell r="A141">
            <v>436</v>
          </cell>
        </row>
        <row r="142">
          <cell r="A142">
            <v>438</v>
          </cell>
        </row>
        <row r="143">
          <cell r="A143">
            <v>440</v>
          </cell>
        </row>
        <row r="144">
          <cell r="A144">
            <v>441</v>
          </cell>
        </row>
        <row r="145">
          <cell r="A145">
            <v>442</v>
          </cell>
        </row>
        <row r="146">
          <cell r="A146">
            <v>443</v>
          </cell>
        </row>
        <row r="147">
          <cell r="A147">
            <v>444</v>
          </cell>
        </row>
        <row r="148">
          <cell r="A148">
            <v>445</v>
          </cell>
        </row>
        <row r="149">
          <cell r="A149">
            <v>448</v>
          </cell>
        </row>
        <row r="150">
          <cell r="A150">
            <v>449</v>
          </cell>
        </row>
        <row r="151">
          <cell r="A151">
            <v>450</v>
          </cell>
        </row>
        <row r="152">
          <cell r="A152">
            <v>452</v>
          </cell>
        </row>
        <row r="153">
          <cell r="A153">
            <v>453</v>
          </cell>
        </row>
        <row r="154">
          <cell r="A154">
            <v>454</v>
          </cell>
        </row>
        <row r="155">
          <cell r="A155">
            <v>456</v>
          </cell>
        </row>
        <row r="156">
          <cell r="A156">
            <v>457</v>
          </cell>
        </row>
        <row r="157">
          <cell r="A157">
            <v>458</v>
          </cell>
        </row>
        <row r="158">
          <cell r="A158">
            <v>459</v>
          </cell>
        </row>
        <row r="159">
          <cell r="A159">
            <v>460</v>
          </cell>
        </row>
        <row r="160">
          <cell r="A160">
            <v>461</v>
          </cell>
        </row>
        <row r="161">
          <cell r="A161">
            <v>462</v>
          </cell>
        </row>
        <row r="162">
          <cell r="A162">
            <v>463</v>
          </cell>
        </row>
        <row r="163">
          <cell r="A163">
            <v>464</v>
          </cell>
        </row>
        <row r="164">
          <cell r="A164">
            <v>465</v>
          </cell>
        </row>
        <row r="165">
          <cell r="A165">
            <v>467</v>
          </cell>
        </row>
        <row r="166">
          <cell r="A166">
            <v>468</v>
          </cell>
        </row>
        <row r="167">
          <cell r="A167">
            <v>469</v>
          </cell>
        </row>
        <row r="168">
          <cell r="A168">
            <v>471</v>
          </cell>
        </row>
        <row r="169">
          <cell r="A169">
            <v>472</v>
          </cell>
        </row>
        <row r="170">
          <cell r="A170">
            <v>473</v>
          </cell>
        </row>
        <row r="171">
          <cell r="A171">
            <v>474</v>
          </cell>
        </row>
        <row r="172">
          <cell r="A172">
            <v>475</v>
          </cell>
        </row>
        <row r="173">
          <cell r="A173">
            <v>477</v>
          </cell>
        </row>
        <row r="174">
          <cell r="A174">
            <v>478</v>
          </cell>
        </row>
        <row r="175">
          <cell r="A175">
            <v>479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9AC7C8-0FC7-4AEE-88BC-A7599007F7F1}">
  <sheetPr>
    <pageSetUpPr fitToPage="1"/>
  </sheetPr>
  <dimension ref="B1:F50"/>
  <sheetViews>
    <sheetView showGridLines="0" tabSelected="1" zoomScale="70" zoomScaleNormal="70" workbookViewId="0">
      <pane xSplit="2" ySplit="3" topLeftCell="C4" activePane="bottomRight" state="frozen"/>
      <selection activeCell="I19" sqref="I19"/>
      <selection pane="topRight" activeCell="I19" sqref="I19"/>
      <selection pane="bottomLeft" activeCell="I19" sqref="I19"/>
      <selection pane="bottomRight" activeCell="B1" sqref="B1"/>
    </sheetView>
  </sheetViews>
  <sheetFormatPr defaultColWidth="8.85546875" defaultRowHeight="15" x14ac:dyDescent="0.25"/>
  <cols>
    <col min="1" max="1" width="4.5703125" customWidth="1"/>
    <col min="2" max="2" width="58.42578125" customWidth="1"/>
    <col min="3" max="5" width="14.5703125" customWidth="1"/>
    <col min="6" max="6" width="11.42578125" customWidth="1"/>
  </cols>
  <sheetData>
    <row r="1" spans="2:6" ht="18.75" x14ac:dyDescent="0.3">
      <c r="B1" s="53" t="s">
        <v>120</v>
      </c>
      <c r="C1" s="39" t="s">
        <v>4</v>
      </c>
      <c r="D1" s="39" t="s">
        <v>5</v>
      </c>
      <c r="E1" s="39" t="s">
        <v>5</v>
      </c>
      <c r="F1" s="1"/>
    </row>
    <row r="2" spans="2:6" x14ac:dyDescent="0.25">
      <c r="B2" s="3" t="s">
        <v>2</v>
      </c>
      <c r="C2" s="4" t="s">
        <v>6</v>
      </c>
      <c r="D2" s="4" t="s">
        <v>6</v>
      </c>
      <c r="E2" s="4" t="s">
        <v>6</v>
      </c>
      <c r="F2" s="4" t="s">
        <v>7</v>
      </c>
    </row>
    <row r="3" spans="2:6" ht="15.75" thickBot="1" x14ac:dyDescent="0.3">
      <c r="B3" s="5" t="s">
        <v>3</v>
      </c>
      <c r="C3" s="6" t="s">
        <v>116</v>
      </c>
      <c r="D3" s="6" t="s">
        <v>116</v>
      </c>
      <c r="E3" s="6" t="s">
        <v>117</v>
      </c>
      <c r="F3" s="7" t="s">
        <v>0</v>
      </c>
    </row>
    <row r="4" spans="2:6" x14ac:dyDescent="0.25">
      <c r="B4" s="8" t="s">
        <v>8</v>
      </c>
      <c r="C4" s="49">
        <v>120993</v>
      </c>
      <c r="D4" s="49">
        <v>180746</v>
      </c>
      <c r="E4" s="49">
        <v>133036</v>
      </c>
      <c r="F4" s="49">
        <f>E4-D4</f>
        <v>-47710</v>
      </c>
    </row>
    <row r="5" spans="2:6" x14ac:dyDescent="0.25">
      <c r="B5" s="8" t="s">
        <v>9</v>
      </c>
      <c r="C5" s="49">
        <v>-102103</v>
      </c>
      <c r="D5" s="49">
        <v>-152526</v>
      </c>
      <c r="E5" s="49">
        <v>-103693</v>
      </c>
      <c r="F5" s="49">
        <f t="shared" ref="F5:F6" si="0">E5-D5</f>
        <v>48833</v>
      </c>
    </row>
    <row r="6" spans="2:6" x14ac:dyDescent="0.25">
      <c r="B6" s="9" t="s">
        <v>10</v>
      </c>
      <c r="C6" s="50">
        <f t="shared" ref="C6:D6" si="1">SUM(C4:C5)</f>
        <v>18890</v>
      </c>
      <c r="D6" s="50">
        <f t="shared" si="1"/>
        <v>28220</v>
      </c>
      <c r="E6" s="50">
        <f>SUM(E4:E5)</f>
        <v>29343</v>
      </c>
      <c r="F6" s="50">
        <f t="shared" si="0"/>
        <v>1123</v>
      </c>
    </row>
    <row r="7" spans="2:6" x14ac:dyDescent="0.25">
      <c r="B7" s="8" t="s">
        <v>11</v>
      </c>
      <c r="C7" s="49">
        <v>-7868</v>
      </c>
      <c r="D7" s="49">
        <v>-11754</v>
      </c>
      <c r="E7" s="49">
        <v>-10971</v>
      </c>
      <c r="F7" s="49">
        <f t="shared" ref="F7:F9" si="2">E7-D7</f>
        <v>783</v>
      </c>
    </row>
    <row r="8" spans="2:6" x14ac:dyDescent="0.25">
      <c r="B8" s="8" t="s">
        <v>12</v>
      </c>
      <c r="C8" s="49">
        <v>72</v>
      </c>
      <c r="D8" s="49">
        <v>107</v>
      </c>
      <c r="E8" s="49">
        <v>1919</v>
      </c>
      <c r="F8" s="49">
        <f t="shared" si="2"/>
        <v>1812</v>
      </c>
    </row>
    <row r="9" spans="2:6" x14ac:dyDescent="0.25">
      <c r="B9" s="9" t="s">
        <v>13</v>
      </c>
      <c r="C9" s="50">
        <f t="shared" ref="C9:D9" si="3">SUM(C6:C8)</f>
        <v>11094</v>
      </c>
      <c r="D9" s="50">
        <f t="shared" si="3"/>
        <v>16573</v>
      </c>
      <c r="E9" s="50">
        <f>SUM(E6:E8)</f>
        <v>20291</v>
      </c>
      <c r="F9" s="50">
        <f t="shared" si="2"/>
        <v>3718</v>
      </c>
    </row>
    <row r="10" spans="2:6" x14ac:dyDescent="0.25">
      <c r="B10" s="8" t="s">
        <v>14</v>
      </c>
      <c r="C10" s="49">
        <v>2241</v>
      </c>
      <c r="D10" s="49">
        <v>3348</v>
      </c>
      <c r="E10" s="49">
        <v>3449</v>
      </c>
      <c r="F10" s="49">
        <f t="shared" ref="F10:F13" si="4">E10-D10</f>
        <v>101</v>
      </c>
    </row>
    <row r="11" spans="2:6" x14ac:dyDescent="0.25">
      <c r="B11" s="8" t="s">
        <v>15</v>
      </c>
      <c r="C11" s="49">
        <v>956</v>
      </c>
      <c r="D11" s="49">
        <v>1428</v>
      </c>
      <c r="E11" s="49">
        <v>203</v>
      </c>
      <c r="F11" s="49">
        <f t="shared" si="4"/>
        <v>-1225</v>
      </c>
    </row>
    <row r="12" spans="2:6" x14ac:dyDescent="0.25">
      <c r="B12" s="8" t="s">
        <v>16</v>
      </c>
      <c r="C12" s="49">
        <v>-682</v>
      </c>
      <c r="D12" s="49">
        <v>-1019</v>
      </c>
      <c r="E12" s="49">
        <v>-3601</v>
      </c>
      <c r="F12" s="49">
        <f t="shared" si="4"/>
        <v>-2582</v>
      </c>
    </row>
    <row r="13" spans="2:6" x14ac:dyDescent="0.25">
      <c r="B13" s="9" t="s">
        <v>17</v>
      </c>
      <c r="C13" s="42">
        <f>SUM(C9:C12)</f>
        <v>13609</v>
      </c>
      <c r="D13" s="42">
        <f>SUM(D9:D12)</f>
        <v>20330</v>
      </c>
      <c r="E13" s="42">
        <f>SUM(E9:E12)</f>
        <v>20342</v>
      </c>
      <c r="F13" s="50">
        <f t="shared" si="4"/>
        <v>12</v>
      </c>
    </row>
    <row r="14" spans="2:6" x14ac:dyDescent="0.25">
      <c r="B14" s="8" t="s">
        <v>18</v>
      </c>
      <c r="C14" s="54">
        <v>5734</v>
      </c>
      <c r="D14" s="54">
        <v>8566</v>
      </c>
      <c r="E14" s="54">
        <v>9527</v>
      </c>
      <c r="F14" s="49">
        <v>462</v>
      </c>
    </row>
    <row r="15" spans="2:6" x14ac:dyDescent="0.25">
      <c r="B15" s="9" t="s">
        <v>19</v>
      </c>
      <c r="C15" s="42">
        <f>SUM(C13:C14)</f>
        <v>19343</v>
      </c>
      <c r="D15" s="42">
        <f>SUM(D13:D14)</f>
        <v>28896</v>
      </c>
      <c r="E15" s="42">
        <f>SUM(E13:E14)</f>
        <v>29869</v>
      </c>
      <c r="F15" s="42">
        <v>1121</v>
      </c>
    </row>
    <row r="16" spans="2:6" x14ac:dyDescent="0.25">
      <c r="B16" s="8" t="s">
        <v>20</v>
      </c>
      <c r="C16" s="49">
        <v>419</v>
      </c>
      <c r="D16" s="49">
        <v>626</v>
      </c>
      <c r="E16" s="49">
        <v>14</v>
      </c>
      <c r="F16" s="49">
        <f t="shared" ref="F16" si="5">E16-D16</f>
        <v>-612</v>
      </c>
    </row>
    <row r="17" spans="2:6" x14ac:dyDescent="0.25">
      <c r="B17" s="9" t="s">
        <v>21</v>
      </c>
      <c r="C17" s="42">
        <f>SUM(C15:C16)</f>
        <v>19762</v>
      </c>
      <c r="D17" s="42">
        <f t="shared" ref="D17:E17" si="6">SUM(D15:D16)</f>
        <v>29522</v>
      </c>
      <c r="E17" s="42">
        <f t="shared" si="6"/>
        <v>29883</v>
      </c>
      <c r="F17" s="42">
        <v>493</v>
      </c>
    </row>
    <row r="18" spans="2:6" x14ac:dyDescent="0.25">
      <c r="B18" s="3"/>
      <c r="C18" s="43"/>
      <c r="D18" s="43"/>
      <c r="E18" s="43"/>
      <c r="F18" s="43"/>
    </row>
    <row r="19" spans="2:6" x14ac:dyDescent="0.25">
      <c r="B19" s="9" t="s">
        <v>17</v>
      </c>
      <c r="C19" s="42">
        <f>C13</f>
        <v>13609</v>
      </c>
      <c r="D19" s="42">
        <f t="shared" ref="D19:E19" si="7">D13</f>
        <v>20330</v>
      </c>
      <c r="E19" s="42">
        <f t="shared" si="7"/>
        <v>20342</v>
      </c>
      <c r="F19" s="50">
        <v>659</v>
      </c>
    </row>
    <row r="20" spans="2:6" x14ac:dyDescent="0.25">
      <c r="B20" s="8" t="s">
        <v>22</v>
      </c>
      <c r="C20" s="49">
        <f>-C4</f>
        <v>-120993</v>
      </c>
      <c r="D20" s="49">
        <f>-D4</f>
        <v>-180746</v>
      </c>
      <c r="E20" s="49">
        <f>-E4</f>
        <v>-133036</v>
      </c>
      <c r="F20" s="41">
        <v>-114</v>
      </c>
    </row>
    <row r="21" spans="2:6" x14ac:dyDescent="0.25">
      <c r="B21" s="8" t="s">
        <v>23</v>
      </c>
      <c r="C21" s="49">
        <f>SUM(C22,C25:C28)</f>
        <v>-5854</v>
      </c>
      <c r="D21" s="49">
        <f>SUM(D22,D25:D28)</f>
        <v>-8745</v>
      </c>
      <c r="E21" s="49">
        <f>SUM(E22,E25:E28)</f>
        <v>-13450</v>
      </c>
      <c r="F21" s="41">
        <v>-3497</v>
      </c>
    </row>
    <row r="22" spans="2:6" x14ac:dyDescent="0.25">
      <c r="B22" s="10" t="s">
        <v>24</v>
      </c>
      <c r="C22" s="49">
        <v>-3913</v>
      </c>
      <c r="D22" s="49">
        <v>-5845</v>
      </c>
      <c r="E22" s="49">
        <v>-13515</v>
      </c>
      <c r="F22" s="41">
        <v>-5385</v>
      </c>
    </row>
    <row r="23" spans="2:6" x14ac:dyDescent="0.25">
      <c r="B23" s="11" t="s">
        <v>25</v>
      </c>
      <c r="C23" s="51">
        <v>0.3419466795244217</v>
      </c>
      <c r="D23" s="51">
        <v>0.3419466795244217</v>
      </c>
      <c r="E23" s="51">
        <v>0.46405216677355271</v>
      </c>
      <c r="F23" s="37">
        <v>0.16273076190388441</v>
      </c>
    </row>
    <row r="24" spans="2:6" ht="30" x14ac:dyDescent="0.25">
      <c r="B24" s="11" t="s">
        <v>26</v>
      </c>
      <c r="C24" s="51">
        <v>0.27733508679653635</v>
      </c>
      <c r="D24" s="51">
        <v>0.27733508679653635</v>
      </c>
      <c r="E24" s="51">
        <v>0.46050947831822941</v>
      </c>
      <c r="F24" s="51">
        <f t="shared" ref="F24:F29" si="8">E24-D24</f>
        <v>0.18317439152169307</v>
      </c>
    </row>
    <row r="25" spans="2:6" x14ac:dyDescent="0.25">
      <c r="B25" s="10" t="s">
        <v>27</v>
      </c>
      <c r="C25" s="49">
        <v>-956</v>
      </c>
      <c r="D25" s="49">
        <v>-1428</v>
      </c>
      <c r="E25" s="49">
        <v>-203</v>
      </c>
      <c r="F25" s="49">
        <f t="shared" si="8"/>
        <v>1225</v>
      </c>
    </row>
    <row r="26" spans="2:6" x14ac:dyDescent="0.25">
      <c r="B26" s="10" t="s">
        <v>28</v>
      </c>
      <c r="C26" s="49">
        <v>-111</v>
      </c>
      <c r="D26" s="49">
        <v>-165</v>
      </c>
      <c r="E26" s="49">
        <v>-203</v>
      </c>
      <c r="F26" s="49">
        <f t="shared" si="8"/>
        <v>-38</v>
      </c>
    </row>
    <row r="27" spans="2:6" x14ac:dyDescent="0.25">
      <c r="B27" s="10" t="s">
        <v>29</v>
      </c>
      <c r="C27" s="49">
        <v>441</v>
      </c>
      <c r="D27" s="49">
        <v>659</v>
      </c>
      <c r="E27" s="49">
        <v>3333</v>
      </c>
      <c r="F27" s="49">
        <f t="shared" si="8"/>
        <v>2674</v>
      </c>
    </row>
    <row r="28" spans="2:6" x14ac:dyDescent="0.25">
      <c r="B28" s="8" t="s">
        <v>30</v>
      </c>
      <c r="C28" s="49">
        <v>-1315</v>
      </c>
      <c r="D28" s="49">
        <v>-1966</v>
      </c>
      <c r="E28" s="49">
        <v>-2862</v>
      </c>
      <c r="F28" s="49">
        <f t="shared" si="8"/>
        <v>-896</v>
      </c>
    </row>
    <row r="29" spans="2:6" x14ac:dyDescent="0.25">
      <c r="B29" s="8" t="s">
        <v>31</v>
      </c>
      <c r="C29" s="49">
        <v>-595</v>
      </c>
      <c r="D29" s="49">
        <v>-889</v>
      </c>
      <c r="E29" s="49">
        <v>-7616</v>
      </c>
      <c r="F29" s="49">
        <f t="shared" si="8"/>
        <v>-6727</v>
      </c>
    </row>
    <row r="30" spans="2:6" x14ac:dyDescent="0.25">
      <c r="B30" s="9" t="s">
        <v>32</v>
      </c>
      <c r="C30" s="42">
        <v>4919</v>
      </c>
      <c r="D30" s="42">
        <v>7348</v>
      </c>
      <c r="E30" s="42">
        <v>-4173</v>
      </c>
      <c r="F30" s="42">
        <f>E30-D30</f>
        <v>-11521</v>
      </c>
    </row>
    <row r="31" spans="2:6" x14ac:dyDescent="0.25">
      <c r="B31" s="8" t="s">
        <v>20</v>
      </c>
      <c r="C31" s="49">
        <v>1402</v>
      </c>
      <c r="D31" s="49">
        <v>2094</v>
      </c>
      <c r="E31" s="49">
        <v>5</v>
      </c>
      <c r="F31" s="49">
        <f t="shared" ref="F31:F32" si="9">E31-D31</f>
        <v>-2089</v>
      </c>
    </row>
    <row r="32" spans="2:6" x14ac:dyDescent="0.25">
      <c r="B32" s="8" t="s">
        <v>33</v>
      </c>
      <c r="C32" s="49">
        <v>-3028</v>
      </c>
      <c r="D32" s="49">
        <v>-4523</v>
      </c>
      <c r="E32" s="49">
        <v>7306</v>
      </c>
      <c r="F32" s="52">
        <f t="shared" si="9"/>
        <v>11829</v>
      </c>
    </row>
    <row r="33" spans="2:6" x14ac:dyDescent="0.25">
      <c r="B33" s="9" t="s">
        <v>34</v>
      </c>
      <c r="C33" s="50">
        <v>3293</v>
      </c>
      <c r="D33" s="50">
        <v>4919</v>
      </c>
      <c r="E33" s="50">
        <v>3138</v>
      </c>
      <c r="F33" s="50">
        <v>-1781</v>
      </c>
    </row>
    <row r="34" spans="2:6" x14ac:dyDescent="0.25">
      <c r="B34" s="8" t="s">
        <v>35</v>
      </c>
      <c r="C34" s="44">
        <v>2.7881521669559048</v>
      </c>
      <c r="D34" s="44">
        <v>4.1648710930021542</v>
      </c>
      <c r="E34" s="44">
        <v>2.6569151229601058</v>
      </c>
      <c r="F34" s="45">
        <v>-1.5079559700420484</v>
      </c>
    </row>
    <row r="35" spans="2:6" x14ac:dyDescent="0.25">
      <c r="B35" s="8"/>
      <c r="C35" s="44"/>
      <c r="D35" s="44"/>
      <c r="E35" s="44"/>
      <c r="F35" s="44"/>
    </row>
    <row r="36" spans="2:6" x14ac:dyDescent="0.25">
      <c r="B36" s="9" t="s">
        <v>36</v>
      </c>
      <c r="C36" s="50">
        <v>13343</v>
      </c>
      <c r="D36" s="50">
        <v>19931</v>
      </c>
      <c r="E36" s="50">
        <v>19871</v>
      </c>
      <c r="F36" s="50">
        <f t="shared" ref="F36:F38" si="10">E36-D36</f>
        <v>-60</v>
      </c>
    </row>
    <row r="37" spans="2:6" x14ac:dyDescent="0.25">
      <c r="B37" s="8" t="s">
        <v>37</v>
      </c>
      <c r="C37" s="49">
        <v>-13494</v>
      </c>
      <c r="D37" s="49">
        <v>-20156</v>
      </c>
      <c r="E37" s="49">
        <v>-12989</v>
      </c>
      <c r="F37" s="55">
        <f t="shared" si="10"/>
        <v>7167</v>
      </c>
    </row>
    <row r="38" spans="2:6" x14ac:dyDescent="0.25">
      <c r="B38" s="9" t="s">
        <v>38</v>
      </c>
      <c r="C38" s="50">
        <f>SUM(C36:C37)</f>
        <v>-151</v>
      </c>
      <c r="D38" s="50">
        <f>SUM(D36:D37)</f>
        <v>-225</v>
      </c>
      <c r="E38" s="50">
        <f>SUM(E36:E37)</f>
        <v>6882</v>
      </c>
      <c r="F38" s="50">
        <f t="shared" si="10"/>
        <v>7107</v>
      </c>
    </row>
    <row r="39" spans="2:6" x14ac:dyDescent="0.25">
      <c r="B39" s="8" t="s">
        <v>39</v>
      </c>
      <c r="C39" s="41">
        <v>-3010</v>
      </c>
      <c r="D39" s="41">
        <v>-4497</v>
      </c>
      <c r="E39" s="41">
        <v>-12418</v>
      </c>
      <c r="F39" s="46">
        <v>-7921</v>
      </c>
    </row>
    <row r="40" spans="2:6" x14ac:dyDescent="0.25">
      <c r="B40" s="8" t="s">
        <v>40</v>
      </c>
      <c r="C40" s="41">
        <v>-3235</v>
      </c>
      <c r="D40" s="41">
        <v>-4833</v>
      </c>
      <c r="E40" s="41">
        <v>-505</v>
      </c>
      <c r="F40" s="46">
        <v>4328</v>
      </c>
    </row>
    <row r="41" spans="2:6" x14ac:dyDescent="0.25">
      <c r="B41" s="9" t="s">
        <v>41</v>
      </c>
      <c r="C41" s="50">
        <f>SUM(C38:C40)</f>
        <v>-6396</v>
      </c>
      <c r="D41" s="50">
        <f>SUM(D38:D40)</f>
        <v>-9555</v>
      </c>
      <c r="E41" s="50">
        <f>SUM(E38:E40)</f>
        <v>-6041</v>
      </c>
      <c r="F41" s="50">
        <f t="shared" ref="F41:F48" si="11">E41-D41</f>
        <v>3514</v>
      </c>
    </row>
    <row r="42" spans="2:6" x14ac:dyDescent="0.25">
      <c r="B42" s="8"/>
      <c r="C42" s="56"/>
      <c r="D42" s="56"/>
      <c r="E42" s="49"/>
      <c r="F42" s="56"/>
    </row>
    <row r="43" spans="2:6" x14ac:dyDescent="0.25">
      <c r="B43" s="8" t="s">
        <v>42</v>
      </c>
      <c r="C43" s="49">
        <v>16087</v>
      </c>
      <c r="D43" s="49">
        <v>24031</v>
      </c>
      <c r="E43" s="49">
        <v>38804</v>
      </c>
      <c r="F43" s="49">
        <f t="shared" si="11"/>
        <v>14773</v>
      </c>
    </row>
    <row r="44" spans="2:6" x14ac:dyDescent="0.25">
      <c r="B44" s="10" t="s">
        <v>43</v>
      </c>
      <c r="C44" s="49">
        <v>6396</v>
      </c>
      <c r="D44" s="49">
        <v>9555</v>
      </c>
      <c r="E44" s="49">
        <v>6041</v>
      </c>
      <c r="F44" s="49">
        <f t="shared" si="11"/>
        <v>-3514</v>
      </c>
    </row>
    <row r="45" spans="2:6" x14ac:dyDescent="0.25">
      <c r="B45" s="10" t="s">
        <v>114</v>
      </c>
      <c r="C45" s="49">
        <v>3618</v>
      </c>
      <c r="D45" s="49">
        <v>5404</v>
      </c>
      <c r="E45" s="49">
        <v>3771</v>
      </c>
      <c r="F45" s="49">
        <f t="shared" si="11"/>
        <v>-1633</v>
      </c>
    </row>
    <row r="46" spans="2:6" x14ac:dyDescent="0.25">
      <c r="B46" s="10" t="s">
        <v>44</v>
      </c>
      <c r="C46" s="49">
        <v>908</v>
      </c>
      <c r="D46" s="49">
        <v>1357</v>
      </c>
      <c r="E46" s="49">
        <v>2304</v>
      </c>
      <c r="F46" s="49">
        <f t="shared" si="11"/>
        <v>947</v>
      </c>
    </row>
    <row r="47" spans="2:6" x14ac:dyDescent="0.25">
      <c r="B47" s="10" t="s">
        <v>45</v>
      </c>
      <c r="C47" s="49">
        <v>-7678</v>
      </c>
      <c r="D47" s="49">
        <v>-11470</v>
      </c>
      <c r="E47" s="49">
        <v>-11976</v>
      </c>
      <c r="F47" s="49">
        <f t="shared" si="11"/>
        <v>-506</v>
      </c>
    </row>
    <row r="48" spans="2:6" x14ac:dyDescent="0.25">
      <c r="B48" s="8" t="s">
        <v>46</v>
      </c>
      <c r="C48" s="49">
        <f>SUM(C43:C47)</f>
        <v>19331</v>
      </c>
      <c r="D48" s="49">
        <f>SUM(D43:D47)</f>
        <v>28877</v>
      </c>
      <c r="E48" s="49">
        <f>SUM(E43:E47)</f>
        <v>38944</v>
      </c>
      <c r="F48" s="49">
        <f t="shared" si="11"/>
        <v>10067</v>
      </c>
    </row>
    <row r="49" spans="2:6" s="2" customFormat="1" x14ac:dyDescent="0.25">
      <c r="B49" s="3"/>
      <c r="C49" s="47"/>
      <c r="D49" s="47"/>
      <c r="E49" s="47"/>
      <c r="F49" s="48"/>
    </row>
    <row r="50" spans="2:6" s="2" customFormat="1" x14ac:dyDescent="0.25">
      <c r="B50" s="9" t="s">
        <v>47</v>
      </c>
      <c r="C50" s="50">
        <v>25571</v>
      </c>
      <c r="D50" s="50">
        <v>38199</v>
      </c>
      <c r="E50" s="50">
        <v>48997</v>
      </c>
      <c r="F50" s="50">
        <f t="shared" ref="F50" si="12">E50-D50</f>
        <v>10798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84" orientation="portrait" r:id="rId1"/>
  <headerFooter>
    <oddFooter>&amp;R&amp;"verdana,Regular"Genele Açık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3A1C7-1C1D-41CE-ACDE-65B51995E6F5}">
  <sheetPr>
    <pageSetUpPr fitToPage="1"/>
  </sheetPr>
  <dimension ref="B1:P67"/>
  <sheetViews>
    <sheetView showGridLines="0" zoomScale="70" zoomScaleNormal="70" workbookViewId="0">
      <pane xSplit="2" ySplit="3" topLeftCell="C4" activePane="bottomRight" state="frozen"/>
      <selection activeCell="E4" sqref="E4"/>
      <selection pane="topRight" activeCell="E4" sqref="E4"/>
      <selection pane="bottomLeft" activeCell="E4" sqref="E4"/>
      <selection pane="bottomRight" activeCell="B1" sqref="B1"/>
    </sheetView>
  </sheetViews>
  <sheetFormatPr defaultColWidth="8.85546875" defaultRowHeight="15" x14ac:dyDescent="0.25"/>
  <cols>
    <col min="1" max="1" width="4.42578125" customWidth="1"/>
    <col min="2" max="2" width="54.140625" customWidth="1"/>
    <col min="3" max="5" width="12.140625" bestFit="1" customWidth="1"/>
    <col min="6" max="6" width="12.140625" customWidth="1"/>
  </cols>
  <sheetData>
    <row r="1" spans="2:16" ht="18.75" x14ac:dyDescent="0.3">
      <c r="B1" s="53" t="s">
        <v>120</v>
      </c>
      <c r="C1" s="39" t="s">
        <v>4</v>
      </c>
      <c r="D1" s="39" t="s">
        <v>5</v>
      </c>
      <c r="E1" s="39" t="s">
        <v>5</v>
      </c>
      <c r="F1" s="1"/>
    </row>
    <row r="2" spans="2:16" x14ac:dyDescent="0.25">
      <c r="B2" s="3" t="s">
        <v>61</v>
      </c>
      <c r="C2" s="4" t="s">
        <v>6</v>
      </c>
      <c r="D2" s="4" t="s">
        <v>6</v>
      </c>
      <c r="E2" s="4" t="s">
        <v>6</v>
      </c>
      <c r="F2" s="4" t="s">
        <v>7</v>
      </c>
    </row>
    <row r="3" spans="2:16" ht="15.75" thickBot="1" x14ac:dyDescent="0.3">
      <c r="B3" s="5" t="s">
        <v>3</v>
      </c>
      <c r="C3" s="6" t="s">
        <v>116</v>
      </c>
      <c r="D3" s="6" t="s">
        <v>116</v>
      </c>
      <c r="E3" s="6" t="s">
        <v>117</v>
      </c>
      <c r="F3" s="7" t="s">
        <v>0</v>
      </c>
    </row>
    <row r="4" spans="2:16" x14ac:dyDescent="0.25">
      <c r="B4" s="8" t="s">
        <v>48</v>
      </c>
      <c r="C4" s="14">
        <v>3580</v>
      </c>
      <c r="D4" s="14">
        <v>5348</v>
      </c>
      <c r="E4" s="14">
        <v>3622</v>
      </c>
      <c r="F4" s="14">
        <v>-1726</v>
      </c>
      <c r="M4" s="1"/>
      <c r="N4" s="1"/>
      <c r="O4" s="1"/>
      <c r="P4" s="1"/>
    </row>
    <row r="5" spans="2:16" x14ac:dyDescent="0.25">
      <c r="B5" s="8" t="s">
        <v>49</v>
      </c>
      <c r="C5" s="14">
        <v>1169</v>
      </c>
      <c r="D5" s="14">
        <v>1747</v>
      </c>
      <c r="E5" s="14">
        <v>1151</v>
      </c>
      <c r="F5" s="14">
        <v>-596</v>
      </c>
      <c r="M5" s="1"/>
      <c r="N5" s="1"/>
      <c r="O5" s="1"/>
      <c r="P5" s="1"/>
    </row>
    <row r="6" spans="2:16" x14ac:dyDescent="0.25">
      <c r="B6" s="8" t="s">
        <v>11</v>
      </c>
      <c r="C6" s="14">
        <v>-1566</v>
      </c>
      <c r="D6" s="14">
        <v>-2340</v>
      </c>
      <c r="E6" s="14">
        <v>-2407</v>
      </c>
      <c r="F6" s="14">
        <v>-67</v>
      </c>
      <c r="M6" s="1"/>
      <c r="N6" s="1"/>
      <c r="O6" s="1"/>
      <c r="P6" s="1"/>
    </row>
    <row r="7" spans="2:16" x14ac:dyDescent="0.25">
      <c r="B7" s="8" t="s">
        <v>50</v>
      </c>
      <c r="C7" s="14">
        <v>-63</v>
      </c>
      <c r="D7" s="14">
        <v>-94</v>
      </c>
      <c r="E7" s="14">
        <v>1028</v>
      </c>
      <c r="F7" s="14">
        <v>1122</v>
      </c>
      <c r="M7" s="1"/>
      <c r="N7" s="1"/>
      <c r="O7" s="1"/>
      <c r="P7" s="1"/>
    </row>
    <row r="8" spans="2:16" x14ac:dyDescent="0.25">
      <c r="B8" s="10" t="s">
        <v>51</v>
      </c>
      <c r="C8" s="14">
        <v>-681</v>
      </c>
      <c r="D8" s="14">
        <v>-1017</v>
      </c>
      <c r="E8" s="14">
        <v>-353</v>
      </c>
      <c r="F8" s="14">
        <v>664</v>
      </c>
      <c r="M8" s="1"/>
      <c r="N8" s="1"/>
      <c r="O8" s="1"/>
      <c r="P8" s="1"/>
    </row>
    <row r="9" spans="2:16" x14ac:dyDescent="0.25">
      <c r="B9" s="10" t="s">
        <v>52</v>
      </c>
      <c r="C9" s="14">
        <v>571</v>
      </c>
      <c r="D9" s="14">
        <v>853</v>
      </c>
      <c r="E9" s="14">
        <v>1059</v>
      </c>
      <c r="F9" s="14">
        <v>206</v>
      </c>
      <c r="M9" s="1"/>
      <c r="N9" s="1"/>
      <c r="O9" s="1"/>
      <c r="P9" s="1"/>
    </row>
    <row r="10" spans="2:16" x14ac:dyDescent="0.25">
      <c r="B10" s="10" t="s">
        <v>53</v>
      </c>
      <c r="C10" s="14">
        <v>47</v>
      </c>
      <c r="D10" s="14">
        <v>70</v>
      </c>
      <c r="E10" s="14">
        <v>322</v>
      </c>
      <c r="F10" s="14">
        <v>252</v>
      </c>
      <c r="M10" s="1"/>
      <c r="N10" s="1"/>
      <c r="O10" s="1"/>
      <c r="P10" s="1"/>
    </row>
    <row r="11" spans="2:16" x14ac:dyDescent="0.25">
      <c r="B11" s="8" t="s">
        <v>29</v>
      </c>
      <c r="C11" s="14">
        <v>297</v>
      </c>
      <c r="D11" s="14">
        <v>444</v>
      </c>
      <c r="E11" s="14">
        <v>146</v>
      </c>
      <c r="F11" s="14">
        <v>-298</v>
      </c>
      <c r="M11" s="1"/>
      <c r="N11" s="1"/>
      <c r="O11" s="1"/>
      <c r="P11" s="1"/>
    </row>
    <row r="12" spans="2:16" x14ac:dyDescent="0.25">
      <c r="B12" s="9" t="s">
        <v>21</v>
      </c>
      <c r="C12" s="16">
        <v>3417</v>
      </c>
      <c r="D12" s="16">
        <v>5105</v>
      </c>
      <c r="E12" s="16">
        <v>3540</v>
      </c>
      <c r="F12" s="16">
        <v>-1565</v>
      </c>
      <c r="M12" s="1"/>
      <c r="N12" s="1"/>
      <c r="O12" s="1"/>
      <c r="P12" s="1"/>
    </row>
    <row r="13" spans="2:16" x14ac:dyDescent="0.25">
      <c r="B13" s="8" t="s">
        <v>54</v>
      </c>
      <c r="C13" s="14">
        <v>-644</v>
      </c>
      <c r="D13" s="14">
        <v>-962</v>
      </c>
      <c r="E13" s="14">
        <v>-348</v>
      </c>
      <c r="F13" s="17">
        <v>614</v>
      </c>
      <c r="M13" s="1"/>
      <c r="N13" s="1"/>
      <c r="O13" s="1"/>
      <c r="P13" s="1"/>
    </row>
    <row r="14" spans="2:16" x14ac:dyDescent="0.25">
      <c r="B14" s="8" t="s">
        <v>55</v>
      </c>
      <c r="C14" s="14">
        <v>-8281</v>
      </c>
      <c r="D14" s="14">
        <v>-12371</v>
      </c>
      <c r="E14" s="14">
        <v>4300</v>
      </c>
      <c r="F14" s="17">
        <v>16671</v>
      </c>
      <c r="M14" s="1"/>
      <c r="N14" s="1"/>
      <c r="O14" s="1"/>
      <c r="P14" s="1"/>
    </row>
    <row r="15" spans="2:16" x14ac:dyDescent="0.25">
      <c r="B15" s="8" t="s">
        <v>56</v>
      </c>
      <c r="C15" s="14">
        <v>290</v>
      </c>
      <c r="D15" s="14">
        <v>433</v>
      </c>
      <c r="E15" s="14">
        <v>153</v>
      </c>
      <c r="F15" s="17">
        <v>-280</v>
      </c>
      <c r="M15" s="1"/>
      <c r="N15" s="1"/>
      <c r="O15" s="1"/>
      <c r="P15" s="1"/>
    </row>
    <row r="16" spans="2:16" x14ac:dyDescent="0.25">
      <c r="B16" s="8" t="s">
        <v>57</v>
      </c>
      <c r="C16" s="14">
        <v>4427</v>
      </c>
      <c r="D16" s="14">
        <v>6613</v>
      </c>
      <c r="E16" s="14">
        <v>1352</v>
      </c>
      <c r="F16" s="17">
        <v>-5261</v>
      </c>
      <c r="M16" s="1"/>
      <c r="N16" s="1"/>
      <c r="O16" s="1"/>
      <c r="P16" s="1"/>
    </row>
    <row r="17" spans="2:16" x14ac:dyDescent="0.25">
      <c r="B17" s="9" t="s">
        <v>36</v>
      </c>
      <c r="C17" s="16">
        <v>-791</v>
      </c>
      <c r="D17" s="16">
        <v>-1182</v>
      </c>
      <c r="E17" s="16">
        <v>8997</v>
      </c>
      <c r="F17" s="16">
        <v>10179</v>
      </c>
      <c r="M17" s="1"/>
      <c r="N17" s="1"/>
      <c r="O17" s="1"/>
      <c r="P17" s="1"/>
    </row>
    <row r="18" spans="2:16" x14ac:dyDescent="0.25">
      <c r="B18" s="8" t="s">
        <v>54</v>
      </c>
      <c r="C18" s="14">
        <v>-1</v>
      </c>
      <c r="D18" s="14">
        <v>-2</v>
      </c>
      <c r="E18" s="14">
        <v>-2</v>
      </c>
      <c r="F18" s="17">
        <f t="shared" ref="F18:F20" si="0">E18-D18</f>
        <v>0</v>
      </c>
      <c r="M18" s="1"/>
      <c r="N18" s="1"/>
      <c r="O18" s="1"/>
      <c r="P18" s="1"/>
    </row>
    <row r="19" spans="2:16" x14ac:dyDescent="0.25">
      <c r="B19" s="8" t="s">
        <v>37</v>
      </c>
      <c r="C19" s="14">
        <v>-199</v>
      </c>
      <c r="D19" s="14">
        <v>-296</v>
      </c>
      <c r="E19" s="14">
        <v>-184</v>
      </c>
      <c r="F19" s="14">
        <f t="shared" si="0"/>
        <v>112</v>
      </c>
      <c r="M19" s="1"/>
      <c r="N19" s="1"/>
      <c r="O19" s="1"/>
      <c r="P19" s="1"/>
    </row>
    <row r="20" spans="2:16" x14ac:dyDescent="0.25">
      <c r="B20" s="9" t="s">
        <v>38</v>
      </c>
      <c r="C20" s="16">
        <f>SUM(C17:C19)</f>
        <v>-991</v>
      </c>
      <c r="D20" s="16">
        <f>SUM(D17:D19)</f>
        <v>-1480</v>
      </c>
      <c r="E20" s="16">
        <f>SUM(E17:E19)</f>
        <v>8811</v>
      </c>
      <c r="F20" s="16">
        <f t="shared" si="0"/>
        <v>10291</v>
      </c>
      <c r="M20" s="1"/>
      <c r="N20" s="1"/>
      <c r="O20" s="1"/>
      <c r="P20" s="1"/>
    </row>
    <row r="22" spans="2:16" x14ac:dyDescent="0.25">
      <c r="B22" s="8"/>
      <c r="C22" s="39" t="s">
        <v>4</v>
      </c>
      <c r="D22" s="39" t="s">
        <v>5</v>
      </c>
      <c r="E22" s="39" t="s">
        <v>5</v>
      </c>
      <c r="F22" s="1"/>
    </row>
    <row r="23" spans="2:16" x14ac:dyDescent="0.25">
      <c r="B23" s="12" t="s">
        <v>58</v>
      </c>
      <c r="C23" s="4" t="s">
        <v>6</v>
      </c>
      <c r="D23" s="4" t="s">
        <v>6</v>
      </c>
      <c r="E23" s="4" t="s">
        <v>6</v>
      </c>
      <c r="F23" s="4" t="s">
        <v>7</v>
      </c>
    </row>
    <row r="24" spans="2:16" ht="15.75" thickBot="1" x14ac:dyDescent="0.3">
      <c r="B24" s="13" t="s">
        <v>59</v>
      </c>
      <c r="C24" s="6" t="s">
        <v>116</v>
      </c>
      <c r="D24" s="6" t="s">
        <v>116</v>
      </c>
      <c r="E24" s="6" t="s">
        <v>117</v>
      </c>
      <c r="F24" s="7" t="s">
        <v>0</v>
      </c>
    </row>
    <row r="25" spans="2:16" x14ac:dyDescent="0.25">
      <c r="B25" s="8" t="s">
        <v>8</v>
      </c>
      <c r="C25" s="14">
        <v>675</v>
      </c>
      <c r="D25" s="14">
        <v>1007.936</v>
      </c>
      <c r="E25" s="14">
        <v>4931.6980000000003</v>
      </c>
      <c r="F25" s="17">
        <f t="shared" ref="F25:F37" si="1">E25-D25</f>
        <v>3923.7620000000002</v>
      </c>
      <c r="M25" s="1"/>
      <c r="N25" s="1"/>
      <c r="O25" s="1"/>
      <c r="P25" s="1"/>
    </row>
    <row r="26" spans="2:16" x14ac:dyDescent="0.25">
      <c r="B26" s="8" t="s">
        <v>9</v>
      </c>
      <c r="C26" s="14">
        <v>-278</v>
      </c>
      <c r="D26" s="14">
        <v>-413.142</v>
      </c>
      <c r="E26" s="14">
        <v>-1692.319</v>
      </c>
      <c r="F26" s="17">
        <f t="shared" si="1"/>
        <v>-1279.1769999999999</v>
      </c>
      <c r="M26" s="1"/>
      <c r="N26" s="1"/>
      <c r="O26" s="1"/>
      <c r="P26" s="1"/>
    </row>
    <row r="27" spans="2:16" x14ac:dyDescent="0.25">
      <c r="B27" s="9" t="s">
        <v>60</v>
      </c>
      <c r="C27" s="16">
        <f t="shared" ref="C27:E27" si="2">SUM(C25:C26)</f>
        <v>397</v>
      </c>
      <c r="D27" s="16">
        <f t="shared" si="2"/>
        <v>594.7940000000001</v>
      </c>
      <c r="E27" s="16">
        <f t="shared" si="2"/>
        <v>3239.3790000000004</v>
      </c>
      <c r="F27" s="16">
        <f t="shared" si="1"/>
        <v>2644.585</v>
      </c>
      <c r="M27" s="1"/>
      <c r="N27" s="1"/>
      <c r="O27" s="1"/>
      <c r="P27" s="1"/>
    </row>
    <row r="28" spans="2:16" x14ac:dyDescent="0.25">
      <c r="B28" t="s">
        <v>11</v>
      </c>
      <c r="C28" s="14">
        <v>-282</v>
      </c>
      <c r="D28" s="14">
        <v>-422</v>
      </c>
      <c r="E28" s="14">
        <v>-392</v>
      </c>
      <c r="F28" s="17">
        <f t="shared" si="1"/>
        <v>30</v>
      </c>
      <c r="M28" s="1"/>
      <c r="N28" s="1"/>
      <c r="O28" s="1"/>
      <c r="P28" s="1"/>
    </row>
    <row r="29" spans="2:16" x14ac:dyDescent="0.25">
      <c r="B29" t="s">
        <v>51</v>
      </c>
      <c r="C29" s="14">
        <v>-4</v>
      </c>
      <c r="D29" s="14">
        <v>-6</v>
      </c>
      <c r="E29" s="14">
        <v>0</v>
      </c>
      <c r="F29" s="17">
        <f t="shared" si="1"/>
        <v>6</v>
      </c>
      <c r="M29" s="1"/>
      <c r="N29" s="1"/>
      <c r="O29" s="1"/>
      <c r="P29" s="1"/>
    </row>
    <row r="30" spans="2:16" x14ac:dyDescent="0.25">
      <c r="B30" t="s">
        <v>29</v>
      </c>
      <c r="C30" s="14">
        <v>737</v>
      </c>
      <c r="D30" s="14">
        <v>1101</v>
      </c>
      <c r="E30" s="14">
        <v>-1267</v>
      </c>
      <c r="F30" s="17">
        <f t="shared" si="1"/>
        <v>-2368</v>
      </c>
      <c r="M30" s="1"/>
      <c r="N30" s="1"/>
      <c r="O30" s="1"/>
      <c r="P30" s="1"/>
    </row>
    <row r="31" spans="2:16" x14ac:dyDescent="0.25">
      <c r="B31" s="9" t="s">
        <v>21</v>
      </c>
      <c r="C31" s="16">
        <f t="shared" ref="C31:D31" si="3">SUM(C27:C30)</f>
        <v>848</v>
      </c>
      <c r="D31" s="16">
        <f t="shared" si="3"/>
        <v>1267.7940000000001</v>
      </c>
      <c r="E31" s="16">
        <f>SUM(E27:E30)</f>
        <v>1580.3790000000004</v>
      </c>
      <c r="F31" s="16">
        <f t="shared" si="1"/>
        <v>312.58500000000026</v>
      </c>
      <c r="M31" s="1"/>
      <c r="N31" s="1"/>
      <c r="O31" s="1"/>
      <c r="P31" s="1"/>
    </row>
    <row r="32" spans="2:16" x14ac:dyDescent="0.25">
      <c r="B32" s="8" t="s">
        <v>54</v>
      </c>
      <c r="C32" s="14">
        <v>-158</v>
      </c>
      <c r="D32" s="14">
        <v>-236</v>
      </c>
      <c r="E32" s="14">
        <v>-143</v>
      </c>
      <c r="F32" s="17">
        <f t="shared" si="1"/>
        <v>93</v>
      </c>
      <c r="M32" s="1"/>
      <c r="N32" s="1"/>
      <c r="O32" s="1"/>
      <c r="P32" s="1"/>
    </row>
    <row r="33" spans="2:16" x14ac:dyDescent="0.25">
      <c r="B33" s="8" t="s">
        <v>57</v>
      </c>
      <c r="C33" s="14">
        <v>-2760</v>
      </c>
      <c r="D33" s="14">
        <v>-4124</v>
      </c>
      <c r="E33" s="14">
        <v>-2796</v>
      </c>
      <c r="F33" s="17">
        <f t="shared" si="1"/>
        <v>1328</v>
      </c>
      <c r="M33" s="1"/>
      <c r="N33" s="1"/>
      <c r="O33" s="1"/>
      <c r="P33" s="1"/>
    </row>
    <row r="34" spans="2:16" x14ac:dyDescent="0.25">
      <c r="B34" s="9" t="s">
        <v>36</v>
      </c>
      <c r="C34" s="16">
        <f>SUM(C31:C33)</f>
        <v>-2070</v>
      </c>
      <c r="D34" s="16">
        <f>SUM(D31:D33)</f>
        <v>-3092.2060000000001</v>
      </c>
      <c r="E34" s="16">
        <f>SUM(E31:E33)</f>
        <v>-1358.6209999999996</v>
      </c>
      <c r="F34" s="16">
        <f t="shared" si="1"/>
        <v>1733.5850000000005</v>
      </c>
      <c r="M34" s="1"/>
      <c r="N34" s="1"/>
      <c r="O34" s="1"/>
      <c r="P34" s="1"/>
    </row>
    <row r="35" spans="2:16" x14ac:dyDescent="0.25">
      <c r="B35" s="8" t="s">
        <v>54</v>
      </c>
      <c r="C35" s="14">
        <v>-50</v>
      </c>
      <c r="D35" s="14">
        <v>-74</v>
      </c>
      <c r="E35" s="14">
        <v>-99</v>
      </c>
      <c r="F35" s="17">
        <f t="shared" si="1"/>
        <v>-25</v>
      </c>
      <c r="M35" s="1"/>
      <c r="N35" s="1"/>
      <c r="O35" s="1"/>
      <c r="P35" s="1"/>
    </row>
    <row r="36" spans="2:16" x14ac:dyDescent="0.25">
      <c r="B36" s="8" t="s">
        <v>37</v>
      </c>
      <c r="C36" s="14">
        <v>-392</v>
      </c>
      <c r="D36" s="14">
        <v>-586</v>
      </c>
      <c r="E36" s="14">
        <v>-97</v>
      </c>
      <c r="F36" s="17">
        <f t="shared" si="1"/>
        <v>489</v>
      </c>
      <c r="M36" s="1"/>
      <c r="N36" s="1"/>
      <c r="O36" s="1"/>
      <c r="P36" s="1"/>
    </row>
    <row r="37" spans="2:16" x14ac:dyDescent="0.25">
      <c r="B37" s="9" t="s">
        <v>38</v>
      </c>
      <c r="C37" s="16">
        <v>-2512</v>
      </c>
      <c r="D37" s="16">
        <v>-3752.2060000000001</v>
      </c>
      <c r="E37" s="16">
        <v>-1554.6209999999996</v>
      </c>
      <c r="F37" s="16">
        <f t="shared" si="1"/>
        <v>2197.5850000000005</v>
      </c>
      <c r="M37" s="1"/>
      <c r="N37" s="1"/>
      <c r="O37" s="1"/>
      <c r="P37" s="1"/>
    </row>
    <row r="38" spans="2:16" x14ac:dyDescent="0.25">
      <c r="B38" s="8"/>
      <c r="C38" s="18"/>
      <c r="D38" s="18"/>
      <c r="E38" s="18"/>
      <c r="F38" s="18"/>
    </row>
    <row r="39" spans="2:16" x14ac:dyDescent="0.25">
      <c r="B39" s="8"/>
      <c r="C39" s="18"/>
      <c r="D39" s="18"/>
      <c r="E39" s="18"/>
      <c r="F39" s="18"/>
    </row>
    <row r="40" spans="2:16" x14ac:dyDescent="0.25">
      <c r="B40" s="12" t="s">
        <v>61</v>
      </c>
      <c r="C40" s="18"/>
      <c r="D40" s="4" t="s">
        <v>118</v>
      </c>
      <c r="E40" s="4" t="s">
        <v>118</v>
      </c>
      <c r="F40" s="4" t="s">
        <v>7</v>
      </c>
    </row>
    <row r="41" spans="2:16" ht="15.75" thickBot="1" x14ac:dyDescent="0.3">
      <c r="B41" s="13" t="s">
        <v>62</v>
      </c>
      <c r="C41" s="18"/>
      <c r="D41" s="6">
        <v>2023</v>
      </c>
      <c r="E41" s="6">
        <v>2024</v>
      </c>
      <c r="F41" s="7" t="s">
        <v>0</v>
      </c>
    </row>
    <row r="42" spans="2:16" x14ac:dyDescent="0.25">
      <c r="B42" s="9" t="s">
        <v>63</v>
      </c>
      <c r="C42" s="18"/>
      <c r="D42" s="19">
        <f>SUM(D43:D44)</f>
        <v>32.71324059865934</v>
      </c>
      <c r="E42" s="19">
        <f>SUM(E43:E44)</f>
        <v>37.624617974969404</v>
      </c>
      <c r="F42" s="19">
        <f>E42-D42</f>
        <v>4.9113773763100639</v>
      </c>
      <c r="M42" s="1"/>
      <c r="N42" s="1"/>
      <c r="O42" s="1"/>
      <c r="P42" s="1"/>
    </row>
    <row r="43" spans="2:16" x14ac:dyDescent="0.25">
      <c r="B43" s="10" t="s">
        <v>64</v>
      </c>
      <c r="C43" s="18"/>
      <c r="D43" s="20">
        <v>23.472194889773828</v>
      </c>
      <c r="E43" s="20">
        <v>25.079069409609055</v>
      </c>
      <c r="F43" s="20">
        <f t="shared" ref="F43:F50" si="4">E43-D43</f>
        <v>1.6068745198352268</v>
      </c>
      <c r="M43" s="1"/>
      <c r="N43" s="1"/>
      <c r="O43" s="1"/>
      <c r="P43" s="1"/>
    </row>
    <row r="44" spans="2:16" x14ac:dyDescent="0.25">
      <c r="B44" s="10" t="s">
        <v>65</v>
      </c>
      <c r="C44" s="18"/>
      <c r="D44" s="20">
        <f>SUM(D45:D46)</f>
        <v>9.2410457088855118</v>
      </c>
      <c r="E44" s="20">
        <f>SUM(E45:E46)</f>
        <v>12.545548565360347</v>
      </c>
      <c r="F44" s="20">
        <f t="shared" si="4"/>
        <v>3.3045028564748353</v>
      </c>
      <c r="M44" s="1"/>
      <c r="N44" s="1"/>
      <c r="O44" s="1"/>
      <c r="P44" s="1"/>
    </row>
    <row r="45" spans="2:16" x14ac:dyDescent="0.25">
      <c r="B45" s="21" t="s">
        <v>66</v>
      </c>
      <c r="C45" s="18"/>
      <c r="D45" s="20">
        <v>9.2024140382427166</v>
      </c>
      <c r="E45" s="20">
        <v>12.324956325192604</v>
      </c>
      <c r="F45" s="20">
        <f t="shared" si="4"/>
        <v>3.1225422869498871</v>
      </c>
      <c r="M45" s="1"/>
      <c r="N45" s="1"/>
      <c r="O45" s="1"/>
      <c r="P45" s="1"/>
    </row>
    <row r="46" spans="2:16" x14ac:dyDescent="0.25">
      <c r="B46" s="21" t="s">
        <v>67</v>
      </c>
      <c r="C46" s="18"/>
      <c r="D46" s="20">
        <v>3.8631670642795331E-2</v>
      </c>
      <c r="E46" s="20">
        <v>0.2205922401677434</v>
      </c>
      <c r="F46" s="20">
        <f t="shared" si="4"/>
        <v>0.18196056952494807</v>
      </c>
      <c r="M46" s="1"/>
      <c r="N46" s="1"/>
      <c r="O46" s="1"/>
      <c r="P46" s="1"/>
    </row>
    <row r="47" spans="2:16" x14ac:dyDescent="0.25">
      <c r="B47" s="9" t="s">
        <v>68</v>
      </c>
      <c r="C47" s="18"/>
      <c r="D47" s="22">
        <v>6.096165616045246E-2</v>
      </c>
      <c r="E47" s="22">
        <v>6.5887477043091211E-2</v>
      </c>
      <c r="F47" s="22">
        <f t="shared" si="4"/>
        <v>4.9258208826387512E-3</v>
      </c>
      <c r="M47" s="1"/>
      <c r="N47" s="1"/>
      <c r="O47" s="1"/>
      <c r="P47" s="1"/>
    </row>
    <row r="48" spans="2:16" x14ac:dyDescent="0.25">
      <c r="B48" s="10" t="s">
        <v>69</v>
      </c>
      <c r="C48" s="18"/>
      <c r="D48" s="23">
        <v>7.1980688470706503E-2</v>
      </c>
      <c r="E48" s="23">
        <v>0.10378096759443368</v>
      </c>
      <c r="F48" s="23">
        <f t="shared" si="4"/>
        <v>3.1800279123727182E-2</v>
      </c>
      <c r="M48" s="1"/>
      <c r="N48" s="1"/>
      <c r="O48" s="1"/>
      <c r="P48" s="1"/>
    </row>
    <row r="49" spans="2:16" x14ac:dyDescent="0.25">
      <c r="B49" s="10" t="s">
        <v>70</v>
      </c>
      <c r="C49" s="18"/>
      <c r="D49" s="23">
        <v>4.1524626215814431E-2</v>
      </c>
      <c r="E49" s="23">
        <v>3.0422955078621635E-2</v>
      </c>
      <c r="F49" s="23">
        <f t="shared" si="4"/>
        <v>-1.1101671137192796E-2</v>
      </c>
      <c r="M49" s="1"/>
      <c r="N49" s="1"/>
      <c r="O49" s="1"/>
      <c r="P49" s="1"/>
    </row>
    <row r="50" spans="2:16" x14ac:dyDescent="0.25">
      <c r="B50" s="21" t="s">
        <v>66</v>
      </c>
      <c r="C50" s="18"/>
      <c r="D50" s="23">
        <v>3.3963370386732007E-2</v>
      </c>
      <c r="E50" s="23">
        <v>2.6606490909352378E-2</v>
      </c>
      <c r="F50" s="23">
        <f t="shared" si="4"/>
        <v>-7.3568794773796291E-3</v>
      </c>
      <c r="M50" s="1"/>
      <c r="N50" s="1"/>
      <c r="O50" s="1"/>
      <c r="P50" s="1"/>
    </row>
    <row r="51" spans="2:16" x14ac:dyDescent="0.25">
      <c r="B51" s="21" t="s">
        <v>67</v>
      </c>
      <c r="C51" s="18"/>
      <c r="D51" s="23" t="s">
        <v>113</v>
      </c>
      <c r="E51" s="57" t="s">
        <v>113</v>
      </c>
      <c r="F51" s="23" t="s">
        <v>1</v>
      </c>
      <c r="M51" s="1"/>
      <c r="N51" s="1"/>
      <c r="O51" s="1"/>
      <c r="P51" s="1"/>
    </row>
    <row r="52" spans="2:16" x14ac:dyDescent="0.25">
      <c r="B52" s="24" t="s">
        <v>29</v>
      </c>
      <c r="C52" s="18"/>
      <c r="D52" s="25"/>
      <c r="E52" s="25"/>
      <c r="F52" s="25"/>
      <c r="M52" s="1"/>
      <c r="N52" s="1"/>
      <c r="O52" s="1"/>
      <c r="P52" s="1"/>
    </row>
    <row r="53" spans="2:16" x14ac:dyDescent="0.25">
      <c r="B53" s="26" t="s">
        <v>71</v>
      </c>
      <c r="C53" s="18"/>
      <c r="D53" s="20">
        <v>10.673954</v>
      </c>
      <c r="E53" s="20">
        <v>10.740945999999999</v>
      </c>
      <c r="F53" s="20">
        <f t="shared" ref="F53:F54" si="5">E53-D53</f>
        <v>6.6991999999999052E-2</v>
      </c>
      <c r="M53" s="1"/>
      <c r="N53" s="1"/>
      <c r="O53" s="1"/>
      <c r="P53" s="1"/>
    </row>
    <row r="54" spans="2:16" x14ac:dyDescent="0.25">
      <c r="B54" s="8" t="s">
        <v>72</v>
      </c>
      <c r="C54" s="18"/>
      <c r="D54" s="23">
        <v>1.1703097362421905E-3</v>
      </c>
      <c r="E54" s="23">
        <v>1.290820037076015E-3</v>
      </c>
      <c r="F54" s="23">
        <f t="shared" si="5"/>
        <v>1.2051030083382454E-4</v>
      </c>
      <c r="M54" s="1"/>
      <c r="N54" s="1"/>
      <c r="O54" s="1"/>
      <c r="P54" s="1"/>
    </row>
    <row r="55" spans="2:16" x14ac:dyDescent="0.25">
      <c r="B55" s="24" t="s">
        <v>73</v>
      </c>
      <c r="C55" s="18"/>
      <c r="D55" s="25"/>
      <c r="E55" s="25"/>
      <c r="F55" s="25"/>
      <c r="M55" s="1"/>
      <c r="N55" s="1"/>
      <c r="O55" s="1"/>
      <c r="P55" s="1"/>
    </row>
    <row r="56" spans="2:16" x14ac:dyDescent="0.25">
      <c r="B56" t="s">
        <v>74</v>
      </c>
      <c r="C56" s="18"/>
      <c r="D56" s="27">
        <v>28.248250000000006</v>
      </c>
      <c r="E56" s="27">
        <v>71.750470000000007</v>
      </c>
      <c r="F56" s="20">
        <f t="shared" ref="F56:F60" si="6">E56-D56</f>
        <v>43.502220000000001</v>
      </c>
      <c r="M56" s="1"/>
      <c r="N56" s="1"/>
      <c r="O56" s="1"/>
      <c r="P56" s="1"/>
    </row>
    <row r="57" spans="2:16" x14ac:dyDescent="0.25">
      <c r="B57" t="s">
        <v>75</v>
      </c>
      <c r="C57" s="18"/>
      <c r="D57">
        <v>3.8</v>
      </c>
      <c r="E57">
        <v>3.8</v>
      </c>
      <c r="F57" s="20">
        <f t="shared" si="6"/>
        <v>0</v>
      </c>
      <c r="M57" s="1"/>
      <c r="N57" s="1"/>
      <c r="O57" s="1"/>
      <c r="P57" s="1"/>
    </row>
    <row r="58" spans="2:16" x14ac:dyDescent="0.25">
      <c r="B58" s="24" t="s">
        <v>76</v>
      </c>
      <c r="C58" s="18"/>
      <c r="D58" s="25"/>
      <c r="E58" s="25"/>
      <c r="F58" s="25"/>
      <c r="M58" s="1"/>
      <c r="N58" s="1"/>
      <c r="O58" s="1"/>
      <c r="P58" s="1"/>
    </row>
    <row r="59" spans="2:16" x14ac:dyDescent="0.25">
      <c r="B59" t="s">
        <v>77</v>
      </c>
      <c r="C59" s="18"/>
      <c r="D59" s="1">
        <v>1278</v>
      </c>
      <c r="E59" s="1">
        <v>2345</v>
      </c>
      <c r="F59" s="14">
        <f t="shared" si="6"/>
        <v>1067</v>
      </c>
      <c r="M59" s="1"/>
      <c r="N59" s="1"/>
      <c r="O59" s="1"/>
      <c r="P59" s="1"/>
    </row>
    <row r="60" spans="2:16" x14ac:dyDescent="0.25">
      <c r="B60" s="29" t="s">
        <v>78</v>
      </c>
      <c r="C60" s="18"/>
      <c r="D60" s="1">
        <v>682</v>
      </c>
      <c r="E60" s="1">
        <v>1383</v>
      </c>
      <c r="F60" s="14">
        <f t="shared" si="6"/>
        <v>701</v>
      </c>
      <c r="M60" s="1"/>
      <c r="N60" s="1"/>
      <c r="O60" s="1"/>
      <c r="P60" s="1"/>
    </row>
    <row r="61" spans="2:16" x14ac:dyDescent="0.25">
      <c r="C61" s="18"/>
      <c r="D61" s="15"/>
      <c r="E61" s="15"/>
      <c r="F61" s="15"/>
    </row>
    <row r="62" spans="2:16" x14ac:dyDescent="0.25">
      <c r="C62" s="18"/>
    </row>
    <row r="63" spans="2:16" x14ac:dyDescent="0.25">
      <c r="C63" s="18"/>
    </row>
    <row r="64" spans="2:16" x14ac:dyDescent="0.25">
      <c r="C64" s="18"/>
    </row>
    <row r="65" spans="3:3" x14ac:dyDescent="0.25">
      <c r="C65" s="18"/>
    </row>
    <row r="66" spans="3:3" x14ac:dyDescent="0.25">
      <c r="C66" s="18"/>
    </row>
    <row r="67" spans="3:3" x14ac:dyDescent="0.25">
      <c r="C67" s="18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6" orientation="portrait" r:id="rId1"/>
  <headerFooter>
    <oddFooter>&amp;R&amp;"verdana,Regular"Genele Açık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FDEA-FAC2-4D92-A671-A96D9ABD91E0}">
  <sheetPr>
    <pageSetUpPr fitToPage="1"/>
  </sheetPr>
  <dimension ref="B1:F68"/>
  <sheetViews>
    <sheetView showGridLines="0" zoomScale="70" zoomScaleNormal="70" workbookViewId="0">
      <pane xSplit="2" ySplit="3" topLeftCell="D4" activePane="bottomRight" state="frozen"/>
      <selection activeCell="E4" sqref="E4"/>
      <selection pane="topRight" activeCell="E4" sqref="E4"/>
      <selection pane="bottomLeft" activeCell="E4" sqref="E4"/>
      <selection pane="bottomRight" activeCell="B1" sqref="B1"/>
    </sheetView>
  </sheetViews>
  <sheetFormatPr defaultColWidth="8.85546875" defaultRowHeight="15" x14ac:dyDescent="0.25"/>
  <cols>
    <col min="1" max="1" width="4.42578125" customWidth="1"/>
    <col min="2" max="2" width="54.140625" customWidth="1"/>
    <col min="3" max="5" width="12.140625" bestFit="1" customWidth="1"/>
    <col min="6" max="6" width="12.140625" customWidth="1"/>
  </cols>
  <sheetData>
    <row r="1" spans="2:6" ht="18.75" x14ac:dyDescent="0.3">
      <c r="B1" s="53" t="s">
        <v>120</v>
      </c>
      <c r="C1" s="39" t="s">
        <v>4</v>
      </c>
      <c r="D1" s="39" t="s">
        <v>5</v>
      </c>
      <c r="E1" s="39" t="s">
        <v>5</v>
      </c>
      <c r="F1" s="1"/>
    </row>
    <row r="2" spans="2:6" x14ac:dyDescent="0.25">
      <c r="B2" s="3" t="s">
        <v>115</v>
      </c>
      <c r="C2" s="4" t="s">
        <v>6</v>
      </c>
      <c r="D2" s="4" t="s">
        <v>6</v>
      </c>
      <c r="E2" s="4" t="s">
        <v>6</v>
      </c>
      <c r="F2" s="4" t="s">
        <v>7</v>
      </c>
    </row>
    <row r="3" spans="2:6" ht="15.75" thickBot="1" x14ac:dyDescent="0.3">
      <c r="B3" s="5" t="s">
        <v>3</v>
      </c>
      <c r="C3" s="6" t="s">
        <v>116</v>
      </c>
      <c r="D3" s="6" t="s">
        <v>116</v>
      </c>
      <c r="E3" s="6" t="s">
        <v>117</v>
      </c>
      <c r="F3" s="7" t="s">
        <v>0</v>
      </c>
    </row>
    <row r="4" spans="2:6" x14ac:dyDescent="0.25">
      <c r="B4" s="8" t="s">
        <v>79</v>
      </c>
      <c r="C4" s="17">
        <v>8511</v>
      </c>
      <c r="D4" s="17">
        <v>12715</v>
      </c>
      <c r="E4" s="17">
        <v>14543</v>
      </c>
      <c r="F4" s="17">
        <f>E4-D4</f>
        <v>1828</v>
      </c>
    </row>
    <row r="5" spans="2:6" x14ac:dyDescent="0.25">
      <c r="B5" s="8" t="s">
        <v>18</v>
      </c>
      <c r="C5" s="17">
        <v>5734</v>
      </c>
      <c r="D5" s="17">
        <v>8566</v>
      </c>
      <c r="E5" s="17">
        <v>9527</v>
      </c>
      <c r="F5" s="17">
        <f t="shared" ref="F5:F26" si="0">E5-D5</f>
        <v>961</v>
      </c>
    </row>
    <row r="6" spans="2:6" x14ac:dyDescent="0.25">
      <c r="B6" s="8" t="s">
        <v>80</v>
      </c>
      <c r="C6" s="17">
        <f t="shared" ref="C6:E6" si="1">SUM(C7:C11)</f>
        <v>420</v>
      </c>
      <c r="D6" s="17">
        <f t="shared" si="1"/>
        <v>629</v>
      </c>
      <c r="E6" s="17">
        <f t="shared" si="1"/>
        <v>1258</v>
      </c>
      <c r="F6" s="17">
        <f t="shared" si="0"/>
        <v>629</v>
      </c>
    </row>
    <row r="7" spans="2:6" x14ac:dyDescent="0.25">
      <c r="B7" s="10" t="s">
        <v>81</v>
      </c>
      <c r="C7" s="17">
        <v>95</v>
      </c>
      <c r="D7" s="17">
        <v>143</v>
      </c>
      <c r="E7" s="17">
        <v>-967</v>
      </c>
      <c r="F7" s="17">
        <f t="shared" si="0"/>
        <v>-1110</v>
      </c>
    </row>
    <row r="8" spans="2:6" x14ac:dyDescent="0.25">
      <c r="B8" s="10" t="s">
        <v>82</v>
      </c>
      <c r="C8" s="17">
        <v>-900</v>
      </c>
      <c r="D8" s="17">
        <v>-1344</v>
      </c>
      <c r="E8" s="17">
        <v>-369</v>
      </c>
      <c r="F8" s="17">
        <f t="shared" si="0"/>
        <v>975</v>
      </c>
    </row>
    <row r="9" spans="2:6" x14ac:dyDescent="0.25">
      <c r="B9" s="10" t="s">
        <v>83</v>
      </c>
      <c r="C9" s="17">
        <v>81</v>
      </c>
      <c r="D9" s="17">
        <v>120</v>
      </c>
      <c r="E9" s="17">
        <v>567</v>
      </c>
      <c r="F9" s="17">
        <f t="shared" si="0"/>
        <v>447</v>
      </c>
    </row>
    <row r="10" spans="2:6" x14ac:dyDescent="0.25">
      <c r="B10" s="10" t="s">
        <v>84</v>
      </c>
      <c r="C10" s="17">
        <v>1049</v>
      </c>
      <c r="D10" s="17">
        <v>1568</v>
      </c>
      <c r="E10" s="17">
        <v>1431</v>
      </c>
      <c r="F10" s="17">
        <f t="shared" si="0"/>
        <v>-137</v>
      </c>
    </row>
    <row r="11" spans="2:6" x14ac:dyDescent="0.25">
      <c r="B11" s="10" t="s">
        <v>85</v>
      </c>
      <c r="C11" s="17">
        <v>95</v>
      </c>
      <c r="D11" s="17">
        <v>142</v>
      </c>
      <c r="E11" s="17">
        <v>596</v>
      </c>
      <c r="F11" s="30">
        <f t="shared" si="0"/>
        <v>454</v>
      </c>
    </row>
    <row r="12" spans="2:6" x14ac:dyDescent="0.25">
      <c r="B12" s="26" t="s">
        <v>86</v>
      </c>
      <c r="C12" s="17">
        <v>211</v>
      </c>
      <c r="D12" s="17">
        <v>315</v>
      </c>
      <c r="E12" s="17">
        <v>0</v>
      </c>
      <c r="F12" s="17">
        <f t="shared" si="0"/>
        <v>-315</v>
      </c>
    </row>
    <row r="13" spans="2:6" x14ac:dyDescent="0.25">
      <c r="B13" s="8" t="s">
        <v>29</v>
      </c>
      <c r="C13" s="17">
        <v>711</v>
      </c>
      <c r="D13" s="17">
        <v>1059</v>
      </c>
      <c r="E13" s="17">
        <v>-447</v>
      </c>
      <c r="F13" s="17">
        <f t="shared" si="0"/>
        <v>-1506</v>
      </c>
    </row>
    <row r="14" spans="2:6" x14ac:dyDescent="0.25">
      <c r="B14" s="9" t="s">
        <v>21</v>
      </c>
      <c r="C14" s="16">
        <f>SUM(C4:C6,C12:C13)</f>
        <v>15587</v>
      </c>
      <c r="D14" s="16">
        <f>SUM(D4:D6,D12:D13)</f>
        <v>23284</v>
      </c>
      <c r="E14" s="16">
        <f>SUM(E4:E6,E12:E13)</f>
        <v>24881</v>
      </c>
      <c r="F14" s="16">
        <f t="shared" si="0"/>
        <v>1597</v>
      </c>
    </row>
    <row r="15" spans="2:6" x14ac:dyDescent="0.25">
      <c r="B15" s="8" t="s">
        <v>54</v>
      </c>
      <c r="C15" s="17">
        <v>-3025</v>
      </c>
      <c r="D15" s="17">
        <v>-4519</v>
      </c>
      <c r="E15" s="17">
        <v>-2608</v>
      </c>
      <c r="F15" s="17">
        <f t="shared" si="0"/>
        <v>1911</v>
      </c>
    </row>
    <row r="16" spans="2:6" x14ac:dyDescent="0.25">
      <c r="B16" s="8" t="s">
        <v>87</v>
      </c>
      <c r="C16" s="17">
        <v>-5690</v>
      </c>
      <c r="D16" s="17">
        <v>-8500</v>
      </c>
      <c r="E16" s="17">
        <v>-9605</v>
      </c>
      <c r="F16" s="17">
        <f t="shared" si="0"/>
        <v>-1105</v>
      </c>
    </row>
    <row r="17" spans="2:6" x14ac:dyDescent="0.25">
      <c r="B17" s="8" t="s">
        <v>81</v>
      </c>
      <c r="C17" s="17">
        <v>-95</v>
      </c>
      <c r="D17" s="17">
        <v>-143</v>
      </c>
      <c r="E17" s="17">
        <v>967</v>
      </c>
      <c r="F17" s="17">
        <f t="shared" si="0"/>
        <v>1110</v>
      </c>
    </row>
    <row r="18" spans="2:6" x14ac:dyDescent="0.25">
      <c r="B18" s="8" t="s">
        <v>88</v>
      </c>
      <c r="C18" s="17">
        <v>9430</v>
      </c>
      <c r="D18" s="17">
        <v>14088</v>
      </c>
      <c r="E18" s="17">
        <v>-1582</v>
      </c>
      <c r="F18" s="17">
        <f t="shared" si="0"/>
        <v>-15670</v>
      </c>
    </row>
    <row r="19" spans="2:6" x14ac:dyDescent="0.25">
      <c r="B19" s="9" t="s">
        <v>36</v>
      </c>
      <c r="C19" s="16">
        <f>SUM(C14:C18)</f>
        <v>16207</v>
      </c>
      <c r="D19" s="16">
        <f>SUM(D14:D18)</f>
        <v>24210</v>
      </c>
      <c r="E19" s="16">
        <f>SUM(E14:E18)</f>
        <v>12053</v>
      </c>
      <c r="F19" s="16">
        <f t="shared" si="0"/>
        <v>-12157</v>
      </c>
    </row>
    <row r="20" spans="2:6" x14ac:dyDescent="0.25">
      <c r="B20" s="8" t="s">
        <v>54</v>
      </c>
      <c r="C20" s="17">
        <v>-2404</v>
      </c>
      <c r="D20" s="17">
        <v>-3592</v>
      </c>
      <c r="E20" s="17">
        <v>-1329</v>
      </c>
      <c r="F20" s="17">
        <f t="shared" si="0"/>
        <v>2263</v>
      </c>
    </row>
    <row r="21" spans="2:6" x14ac:dyDescent="0.25">
      <c r="B21" s="8" t="s">
        <v>89</v>
      </c>
      <c r="C21" s="17">
        <v>-7395</v>
      </c>
      <c r="D21" s="17">
        <v>-11047</v>
      </c>
      <c r="E21" s="17">
        <v>-8292</v>
      </c>
      <c r="F21" s="17">
        <f t="shared" si="0"/>
        <v>2755</v>
      </c>
    </row>
    <row r="22" spans="2:6" x14ac:dyDescent="0.25">
      <c r="B22" s="8" t="s">
        <v>81</v>
      </c>
      <c r="C22" s="17">
        <v>95</v>
      </c>
      <c r="D22" s="17">
        <v>143</v>
      </c>
      <c r="E22" s="17">
        <v>-967</v>
      </c>
      <c r="F22" s="17">
        <f t="shared" si="0"/>
        <v>-1110</v>
      </c>
    </row>
    <row r="23" spans="2:6" x14ac:dyDescent="0.25">
      <c r="B23" s="8" t="s">
        <v>90</v>
      </c>
      <c r="C23" s="17">
        <v>-1365</v>
      </c>
      <c r="D23" s="17">
        <v>-2040</v>
      </c>
      <c r="E23" s="17">
        <v>-1852</v>
      </c>
      <c r="F23" s="17">
        <f t="shared" si="0"/>
        <v>188</v>
      </c>
    </row>
    <row r="24" spans="2:6" x14ac:dyDescent="0.25">
      <c r="B24" s="40" t="s">
        <v>112</v>
      </c>
      <c r="C24" s="17">
        <v>-1767</v>
      </c>
      <c r="D24" s="17">
        <v>-2639</v>
      </c>
      <c r="E24" s="17">
        <v>-140</v>
      </c>
      <c r="F24" s="17">
        <f t="shared" si="0"/>
        <v>2499</v>
      </c>
    </row>
    <row r="25" spans="2:6" x14ac:dyDescent="0.25">
      <c r="B25" s="9" t="s">
        <v>91</v>
      </c>
      <c r="C25" s="16">
        <f>SUM(C20:C24)</f>
        <v>-12836</v>
      </c>
      <c r="D25" s="16">
        <f>SUM(D20:D24)</f>
        <v>-19175</v>
      </c>
      <c r="E25" s="16">
        <f>SUM(E20:E24)</f>
        <v>-12580</v>
      </c>
      <c r="F25" s="16">
        <f t="shared" si="0"/>
        <v>6595</v>
      </c>
    </row>
    <row r="26" spans="2:6" x14ac:dyDescent="0.25">
      <c r="B26" s="9" t="s">
        <v>38</v>
      </c>
      <c r="C26" s="16">
        <f>C25+C19</f>
        <v>3371</v>
      </c>
      <c r="D26" s="16">
        <f>D25+D19</f>
        <v>5035</v>
      </c>
      <c r="E26" s="16">
        <f>E25+E19</f>
        <v>-527</v>
      </c>
      <c r="F26" s="16">
        <f t="shared" si="0"/>
        <v>-5562</v>
      </c>
    </row>
    <row r="27" spans="2:6" x14ac:dyDescent="0.25">
      <c r="B27" s="3"/>
      <c r="C27" s="31"/>
      <c r="D27" s="31"/>
      <c r="E27" s="31"/>
      <c r="F27" s="31"/>
    </row>
    <row r="28" spans="2:6" x14ac:dyDescent="0.25">
      <c r="B28" s="12" t="s">
        <v>93</v>
      </c>
      <c r="C28" s="31"/>
      <c r="D28" s="4" t="s">
        <v>118</v>
      </c>
      <c r="E28" s="4" t="s">
        <v>118</v>
      </c>
      <c r="F28" s="4" t="s">
        <v>7</v>
      </c>
    </row>
    <row r="29" spans="2:6" ht="15.75" thickBot="1" x14ac:dyDescent="0.3">
      <c r="B29" s="13" t="s">
        <v>62</v>
      </c>
      <c r="C29" s="31"/>
      <c r="D29" s="6">
        <v>2023</v>
      </c>
      <c r="E29" s="6">
        <v>2024</v>
      </c>
      <c r="F29" s="7" t="s">
        <v>0</v>
      </c>
    </row>
    <row r="30" spans="2:6" x14ac:dyDescent="0.25">
      <c r="B30" s="8" t="s">
        <v>92</v>
      </c>
      <c r="C30" s="31"/>
      <c r="D30" s="17">
        <v>19863.260239100557</v>
      </c>
      <c r="E30" s="17">
        <v>34327.992301622216</v>
      </c>
      <c r="F30" s="17">
        <f t="shared" ref="F30:F32" si="2">E30-D30</f>
        <v>14464.73206252166</v>
      </c>
    </row>
    <row r="31" spans="2:6" x14ac:dyDescent="0.25">
      <c r="B31" s="10" t="s">
        <v>94</v>
      </c>
      <c r="C31" s="31"/>
      <c r="D31" s="17">
        <v>7395.244042899998</v>
      </c>
      <c r="E31" s="17">
        <v>8291.6604671700134</v>
      </c>
      <c r="F31" s="17">
        <f t="shared" si="2"/>
        <v>896.41642427001534</v>
      </c>
    </row>
    <row r="32" spans="2:6" x14ac:dyDescent="0.25">
      <c r="B32" s="10" t="s">
        <v>18</v>
      </c>
      <c r="C32" s="31"/>
      <c r="D32" s="17">
        <v>-4631.6671847690104</v>
      </c>
      <c r="E32" s="17">
        <v>-8491.3751693815848</v>
      </c>
      <c r="F32" s="17">
        <f t="shared" si="2"/>
        <v>-3859.7079846125744</v>
      </c>
    </row>
    <row r="33" spans="2:6" x14ac:dyDescent="0.25">
      <c r="B33" s="10" t="s">
        <v>119</v>
      </c>
      <c r="C33" s="31"/>
      <c r="D33" s="14" t="s">
        <v>1</v>
      </c>
      <c r="E33" s="14">
        <v>-1659.6422087313906</v>
      </c>
      <c r="F33" s="14">
        <f>E33</f>
        <v>-1659.6422087313906</v>
      </c>
    </row>
    <row r="34" spans="2:6" x14ac:dyDescent="0.25">
      <c r="B34" s="10" t="s">
        <v>95</v>
      </c>
      <c r="C34" s="31"/>
      <c r="D34" s="17">
        <v>7590.2564642369989</v>
      </c>
      <c r="E34" s="17">
        <v>24577.866180039673</v>
      </c>
      <c r="F34" s="17">
        <f t="shared" ref="F34:F36" si="3">E34-D34</f>
        <v>16987.609715802675</v>
      </c>
    </row>
    <row r="35" spans="2:6" x14ac:dyDescent="0.25">
      <c r="B35" s="9" t="s">
        <v>96</v>
      </c>
      <c r="C35" s="31"/>
      <c r="D35" s="16">
        <f>SUM(D30:D34)</f>
        <v>30217.093561468544</v>
      </c>
      <c r="E35" s="16">
        <f>SUM(E30:E34)</f>
        <v>57046.501570718923</v>
      </c>
      <c r="F35" s="16">
        <f t="shared" si="3"/>
        <v>26829.408009250379</v>
      </c>
    </row>
    <row r="36" spans="2:6" x14ac:dyDescent="0.25">
      <c r="B36" s="8" t="s">
        <v>97</v>
      </c>
      <c r="C36" s="31"/>
      <c r="D36" s="32">
        <v>0.123</v>
      </c>
      <c r="E36" s="32">
        <v>0.123</v>
      </c>
      <c r="F36" s="32">
        <f t="shared" si="3"/>
        <v>0</v>
      </c>
    </row>
    <row r="37" spans="2:6" x14ac:dyDescent="0.25">
      <c r="B37" s="9" t="s">
        <v>37</v>
      </c>
      <c r="C37" s="31"/>
      <c r="D37" s="33"/>
      <c r="E37" s="33"/>
      <c r="F37" s="33"/>
    </row>
    <row r="38" spans="2:6" x14ac:dyDescent="0.25">
      <c r="B38" s="8"/>
      <c r="C38" s="31"/>
      <c r="D38" s="17">
        <v>1114.2126276351105</v>
      </c>
      <c r="E38" s="17">
        <v>1114.2126276351105</v>
      </c>
      <c r="F38" s="17">
        <f t="shared" ref="F38:F41" si="4">E38-D38</f>
        <v>0</v>
      </c>
    </row>
    <row r="39" spans="2:6" x14ac:dyDescent="0.25">
      <c r="B39" s="8" t="s">
        <v>98</v>
      </c>
      <c r="C39" s="31"/>
      <c r="D39" s="17">
        <v>5636.0727746457278</v>
      </c>
      <c r="E39" s="17">
        <v>9671.3405881281251</v>
      </c>
      <c r="F39" s="17">
        <f t="shared" si="4"/>
        <v>4035.2678134823973</v>
      </c>
    </row>
    <row r="40" spans="2:6" x14ac:dyDescent="0.25">
      <c r="B40" s="8" t="s">
        <v>89</v>
      </c>
      <c r="C40" s="31"/>
      <c r="D40" s="17">
        <v>7395.244042899998</v>
      </c>
      <c r="E40" s="17">
        <v>8291.6604671700134</v>
      </c>
      <c r="F40" s="17">
        <f t="shared" si="4"/>
        <v>896.41642427001534</v>
      </c>
    </row>
    <row r="41" spans="2:6" x14ac:dyDescent="0.25">
      <c r="B41" s="8" t="s">
        <v>99</v>
      </c>
      <c r="C41" s="31"/>
      <c r="D41" s="34">
        <v>0.3121271386288742</v>
      </c>
      <c r="E41" s="34">
        <v>-0.14265655400986632</v>
      </c>
      <c r="F41" s="34">
        <f t="shared" si="4"/>
        <v>-0.45478369263874052</v>
      </c>
    </row>
    <row r="42" spans="2:6" x14ac:dyDescent="0.25">
      <c r="B42" s="9" t="s">
        <v>100</v>
      </c>
      <c r="C42" s="31"/>
      <c r="D42" s="35"/>
      <c r="E42" s="35"/>
      <c r="F42" s="35"/>
    </row>
    <row r="43" spans="2:6" x14ac:dyDescent="0.25">
      <c r="B43" s="8" t="s">
        <v>101</v>
      </c>
      <c r="C43" s="31"/>
      <c r="D43" s="36">
        <v>6.8798655175846324E-2</v>
      </c>
      <c r="E43" s="36">
        <v>6.853028986877012E-2</v>
      </c>
      <c r="F43" s="36">
        <f t="shared" ref="F43:F46" si="5">E43-D43</f>
        <v>-2.6836530707620432E-4</v>
      </c>
    </row>
    <row r="44" spans="2:6" x14ac:dyDescent="0.25">
      <c r="B44" s="8" t="s">
        <v>102</v>
      </c>
      <c r="C44" s="31"/>
      <c r="D44" s="36">
        <v>5.6035342040986542E-2</v>
      </c>
      <c r="E44" s="36">
        <v>5.0477239081841735E-2</v>
      </c>
      <c r="F44" s="36">
        <f t="shared" si="5"/>
        <v>-5.5581029591448075E-3</v>
      </c>
    </row>
    <row r="45" spans="2:6" x14ac:dyDescent="0.25">
      <c r="B45" s="8" t="s">
        <v>103</v>
      </c>
      <c r="C45" s="31"/>
      <c r="D45" s="37">
        <f>D43-D44</f>
        <v>1.2763313134859781E-2</v>
      </c>
      <c r="E45" s="37">
        <f>E43-E44</f>
        <v>1.8053050786928385E-2</v>
      </c>
      <c r="F45" s="36">
        <f t="shared" si="5"/>
        <v>5.2897376520686032E-3</v>
      </c>
    </row>
    <row r="46" spans="2:6" x14ac:dyDescent="0.25">
      <c r="B46" s="8" t="s">
        <v>104</v>
      </c>
      <c r="C46" s="31"/>
      <c r="D46" s="38">
        <v>12.588124469402059</v>
      </c>
      <c r="E46" s="38">
        <v>13.181704336849188</v>
      </c>
      <c r="F46" s="38">
        <f t="shared" si="5"/>
        <v>0.59357986744712932</v>
      </c>
    </row>
    <row r="47" spans="2:6" x14ac:dyDescent="0.25">
      <c r="B47" s="9" t="s">
        <v>105</v>
      </c>
      <c r="C47" s="31"/>
      <c r="D47" s="35"/>
      <c r="E47" s="35"/>
      <c r="F47" s="35"/>
    </row>
    <row r="48" spans="2:6" x14ac:dyDescent="0.25">
      <c r="B48" s="8" t="s">
        <v>101</v>
      </c>
      <c r="C48" s="31"/>
      <c r="D48" s="36">
        <v>6.5301127711818979E-2</v>
      </c>
      <c r="E48" s="36">
        <v>6.5261937035159562E-2</v>
      </c>
      <c r="F48" s="36">
        <f t="shared" ref="F48:F51" si="6">E48-D48</f>
        <v>-3.9190676659417445E-5</v>
      </c>
    </row>
    <row r="49" spans="2:6" x14ac:dyDescent="0.25">
      <c r="B49" s="8" t="s">
        <v>102</v>
      </c>
      <c r="C49" s="31"/>
      <c r="D49" s="36">
        <v>4.5266567413905896E-2</v>
      </c>
      <c r="E49" s="36">
        <v>4.4836915615267828E-2</v>
      </c>
      <c r="F49" s="36">
        <f t="shared" si="6"/>
        <v>-4.2965179863806852E-4</v>
      </c>
    </row>
    <row r="50" spans="2:6" x14ac:dyDescent="0.25">
      <c r="B50" s="8" t="s">
        <v>103</v>
      </c>
      <c r="C50" s="31"/>
      <c r="D50" s="37">
        <f t="shared" ref="D50:E50" si="7">D48-D49</f>
        <v>2.0034560297913083E-2</v>
      </c>
      <c r="E50" s="37">
        <f t="shared" si="7"/>
        <v>2.0425021419891734E-2</v>
      </c>
      <c r="F50" s="36">
        <f t="shared" si="6"/>
        <v>3.9046112197865107E-4</v>
      </c>
    </row>
    <row r="51" spans="2:6" x14ac:dyDescent="0.25">
      <c r="B51" s="8" t="s">
        <v>104</v>
      </c>
      <c r="C51" s="31"/>
      <c r="D51" s="38">
        <v>9.9338289296651059</v>
      </c>
      <c r="E51" s="38">
        <v>10.466243064382656</v>
      </c>
      <c r="F51" s="38">
        <f t="shared" si="6"/>
        <v>0.53241413471755017</v>
      </c>
    </row>
    <row r="52" spans="2:6" x14ac:dyDescent="0.25">
      <c r="B52" s="9" t="s">
        <v>106</v>
      </c>
      <c r="C52" s="31"/>
      <c r="D52" s="35"/>
      <c r="E52" s="35"/>
      <c r="F52" s="35"/>
    </row>
    <row r="53" spans="2:6" x14ac:dyDescent="0.25">
      <c r="B53" s="8" t="s">
        <v>101</v>
      </c>
      <c r="C53" s="31"/>
      <c r="D53" s="36">
        <v>0.12480125331170035</v>
      </c>
      <c r="E53" s="36">
        <v>0.11409999999999999</v>
      </c>
      <c r="F53" s="36">
        <f t="shared" ref="F53:F56" si="8">E53-D53</f>
        <v>-1.0701253311700354E-2</v>
      </c>
    </row>
    <row r="54" spans="2:6" x14ac:dyDescent="0.25">
      <c r="B54" s="8" t="s">
        <v>102</v>
      </c>
      <c r="C54" s="31"/>
      <c r="D54" s="36">
        <v>0.12645703999747496</v>
      </c>
      <c r="E54" s="36">
        <v>0.10111121535694598</v>
      </c>
      <c r="F54" s="36">
        <f t="shared" si="8"/>
        <v>-2.534582464052898E-2</v>
      </c>
    </row>
    <row r="55" spans="2:6" x14ac:dyDescent="0.25">
      <c r="B55" s="8" t="s">
        <v>103</v>
      </c>
      <c r="C55" s="31"/>
      <c r="D55" s="37">
        <f t="shared" ref="D55:E55" si="9">D53-D54</f>
        <v>-1.6557866857746101E-3</v>
      </c>
      <c r="E55" s="37">
        <f t="shared" si="9"/>
        <v>1.2988784643054016E-2</v>
      </c>
      <c r="F55" s="36">
        <f t="shared" si="8"/>
        <v>1.4644571328828626E-2</v>
      </c>
    </row>
    <row r="56" spans="2:6" x14ac:dyDescent="0.25">
      <c r="B56" s="8" t="s">
        <v>104</v>
      </c>
      <c r="C56" s="31"/>
      <c r="D56" s="38">
        <v>14.47340400299619</v>
      </c>
      <c r="E56" s="38">
        <v>16.845202873662004</v>
      </c>
      <c r="F56" s="38">
        <f t="shared" si="8"/>
        <v>2.3717988706658133</v>
      </c>
    </row>
    <row r="57" spans="2:6" x14ac:dyDescent="0.25">
      <c r="B57" s="9" t="s">
        <v>107</v>
      </c>
      <c r="C57" s="31"/>
      <c r="D57" s="35"/>
      <c r="E57" s="35"/>
      <c r="F57" s="35"/>
    </row>
    <row r="58" spans="2:6" x14ac:dyDescent="0.25">
      <c r="B58" s="8" t="s">
        <v>108</v>
      </c>
      <c r="C58" s="31"/>
      <c r="D58" s="17">
        <v>1308.9949643053878</v>
      </c>
      <c r="E58" s="17">
        <v>1170.5415683515373</v>
      </c>
      <c r="F58" s="17">
        <f t="shared" ref="F58:F59" si="10">E58-D58</f>
        <v>-138.45339595385053</v>
      </c>
    </row>
    <row r="59" spans="2:6" x14ac:dyDescent="0.25">
      <c r="B59" s="8" t="s">
        <v>109</v>
      </c>
      <c r="C59" s="31"/>
      <c r="D59" s="17">
        <v>258.54145761733599</v>
      </c>
      <c r="E59" s="17">
        <v>260.30180429801931</v>
      </c>
      <c r="F59" s="17">
        <f t="shared" si="10"/>
        <v>1.7603466806833126</v>
      </c>
    </row>
    <row r="60" spans="2:6" x14ac:dyDescent="0.25">
      <c r="B60" s="9" t="s">
        <v>29</v>
      </c>
      <c r="C60" s="31"/>
      <c r="D60" s="35"/>
      <c r="E60" s="35"/>
      <c r="F60" s="35"/>
    </row>
    <row r="61" spans="2:6" x14ac:dyDescent="0.25">
      <c r="B61" t="s">
        <v>110</v>
      </c>
      <c r="C61" s="31"/>
      <c r="D61" s="1">
        <v>323421</v>
      </c>
      <c r="E61" s="1">
        <f>329902.89</f>
        <v>329902.89</v>
      </c>
      <c r="F61" s="1">
        <f t="shared" ref="F61:F62" si="11">E61-D61</f>
        <v>6481.890000000014</v>
      </c>
    </row>
    <row r="62" spans="2:6" x14ac:dyDescent="0.25">
      <c r="B62" t="s">
        <v>111</v>
      </c>
      <c r="C62" s="31"/>
      <c r="D62" s="28">
        <v>12.112155</v>
      </c>
      <c r="E62" s="28">
        <f>12180306/1000000</f>
        <v>12.180306</v>
      </c>
      <c r="F62" s="28">
        <f t="shared" si="11"/>
        <v>6.8151000000000295E-2</v>
      </c>
    </row>
    <row r="63" spans="2:6" x14ac:dyDescent="0.25">
      <c r="C63" s="31"/>
    </row>
    <row r="64" spans="2:6" x14ac:dyDescent="0.25">
      <c r="C64" s="31"/>
      <c r="D64" s="1"/>
      <c r="E64" s="1"/>
      <c r="F64" s="1"/>
    </row>
    <row r="66" spans="3:6" x14ac:dyDescent="0.25">
      <c r="C66" s="1"/>
      <c r="D66" s="1"/>
      <c r="E66" s="1"/>
    </row>
    <row r="68" spans="3:6" x14ac:dyDescent="0.25">
      <c r="C68" s="1"/>
      <c r="D68" s="1"/>
      <c r="E68" s="1"/>
      <c r="F68" s="1"/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scale="7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titus xmlns="http://schemas.titus.com/TitusProperties/">
  <TitusGUID xmlns="">7cf25a9f-5126-48b3-b701-7e6a1b553ee2</TitusGUID>
  <TitusMetadata xmlns="">eyJucyI6IkVORVJKSVNBIiwicHJvcHMiOlt7Im4iOiJDTEFTU0lGSUNBVElPTiIsInZhbHMiOlt7InZhbHVlIjoiSTQ4ODZwMjkzNzI3bk84In1dfSx7Im4iOiJTSU5JUkxJUEFZTEFTSU0iLCJ2YWxzIjpbXX0seyJuIjoiU0lSS0VUSUNJS1VMTEFOSU0iLCJ2YWxzIjpbXX1dfQ==</TitusMetadata>
</titu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E8321B6D4C18E4EA4C482F0E488640F" ma:contentTypeVersion="6" ma:contentTypeDescription="Yeni belge oluşturun." ma:contentTypeScope="" ma:versionID="4397a18f7eae1b6354aeac85160d2c85">
  <xsd:schema xmlns:xsd="http://www.w3.org/2001/XMLSchema" xmlns:xs="http://www.w3.org/2001/XMLSchema" xmlns:p="http://schemas.microsoft.com/office/2006/metadata/properties" xmlns:ns1="http://schemas.microsoft.com/sharepoint/v3" xmlns:ns2="cffe3e2f-51d8-4777-b858-970bc7ae9bdf" targetNamespace="http://schemas.microsoft.com/office/2006/metadata/properties" ma:root="true" ma:fieldsID="d409bb41b2fbeb4d94612111bd5737ab" ns1:_="" ns2:_="">
    <xsd:import namespace="http://schemas.microsoft.com/sharepoint/v3"/>
    <xsd:import namespace="cffe3e2f-51d8-4777-b858-970bc7ae9b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Birleşik Uygunluk İlkesi Özellikleri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Birleşik Uygunluk İlkesi UI Eylemi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e3e2f-51d8-4777-b858-970bc7ae9b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4098C91-0346-46B7-8792-DBBD15A2B2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DB5EED-6239-419B-8A73-5BD92CDBD057}">
  <ds:schemaRefs>
    <ds:schemaRef ds:uri="http://schemas.titus.com/TitusProperties/"/>
    <ds:schemaRef ds:uri=""/>
  </ds:schemaRefs>
</ds:datastoreItem>
</file>

<file path=customXml/itemProps3.xml><?xml version="1.0" encoding="utf-8"?>
<ds:datastoreItem xmlns:ds="http://schemas.openxmlformats.org/officeDocument/2006/customXml" ds:itemID="{8676343B-9BF6-4CE5-9053-247253F859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ffe3e2f-51d8-4777-b858-970bc7ae9b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49C0E26-C3A7-44CB-95D8-ED8A0BEFBF3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Konsolide</vt:lpstr>
      <vt:lpstr>Perakende &amp; Müşteri Çözümleri</vt:lpstr>
      <vt:lpstr>Dağıtım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Gizem YIRTIMCI</dc:creator>
  <cp:keywords>CLASSIFICATION=I4886p293727nO8</cp:keywords>
  <cp:lastModifiedBy>Cigdem ARMAGAN ASIL</cp:lastModifiedBy>
  <cp:lastPrinted>2024-09-27T07:52:09Z</cp:lastPrinted>
  <dcterms:created xsi:type="dcterms:W3CDTF">2024-05-21T16:51:23Z</dcterms:created>
  <dcterms:modified xsi:type="dcterms:W3CDTF">2025-04-24T09:10:23Z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7cf25a9f-5126-48b3-b701-7e6a1b553ee2</vt:lpwstr>
  </property>
  <property fmtid="{D5CDD505-2E9C-101B-9397-08002B2CF9AE}" pid="3" name="FirstClassifierName">
    <vt:lpwstr>Gizem YIRTIMCI</vt:lpwstr>
  </property>
  <property fmtid="{D5CDD505-2E9C-101B-9397-08002B2CF9AE}" pid="4" name="FirstClassifiedDate">
    <vt:lpwstr>21.05.2024, 19:51</vt:lpwstr>
  </property>
  <property fmtid="{D5CDD505-2E9C-101B-9397-08002B2CF9AE}" pid="5" name="LastClassifiedDate">
    <vt:lpwstr>21.05.2024, 19:51</vt:lpwstr>
  </property>
  <property fmtid="{D5CDD505-2E9C-101B-9397-08002B2CF9AE}" pid="6" name="LastClassifierName">
    <vt:lpwstr>Gizem YIRTIMCI</vt:lpwstr>
  </property>
  <property fmtid="{D5CDD505-2E9C-101B-9397-08002B2CF9AE}" pid="7" name="CLASSIFICATION">
    <vt:lpwstr>I4886p293727nO8</vt:lpwstr>
  </property>
  <property fmtid="{D5CDD505-2E9C-101B-9397-08002B2CF9AE}" pid="8" name="ContentTypeId">
    <vt:lpwstr>0x010100AE8321B6D4C18E4EA4C482F0E488640F</vt:lpwstr>
  </property>
</Properties>
</file>